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66925"/>
  <mc:AlternateContent xmlns:mc="http://schemas.openxmlformats.org/markup-compatibility/2006">
    <mc:Choice Requires="x15">
      <x15ac:absPath xmlns:x15ac="http://schemas.microsoft.com/office/spreadsheetml/2010/11/ac" url="C:\Users\USER\Desktop\ORDENES 2024\EXCELS\EXCEL 1 (1 ENERO AL 21 ABRIL 2024)\"/>
    </mc:Choice>
  </mc:AlternateContent>
  <xr:revisionPtr revIDLastSave="0" documentId="13_ncr:1_{1F134CCB-7EF3-483A-8AC5-7EDC5B914E71}" xr6:coauthVersionLast="47" xr6:coauthVersionMax="47" xr10:uidLastSave="{00000000-0000-0000-0000-000000000000}"/>
  <bookViews>
    <workbookView xWindow="-120" yWindow="-120" windowWidth="25440" windowHeight="15270" tabRatio="863" firstSheet="3" activeTab="8" xr2:uid="{00000000-000D-0000-FFFF-FFFF00000000}"/>
  </bookViews>
  <sheets>
    <sheet name="Km recorridos por línea y mes" sheetId="1" r:id="rId1"/>
    <sheet name="Plazas por línea y mes" sheetId="2" r:id="rId2"/>
    <sheet name="Viajeros por línea-mes" sheetId="3" r:id="rId3"/>
    <sheet name="Viajeros por línea-forma pago" sheetId="4" r:id="rId4"/>
    <sheet name="Viaj forma pago-distanc tarif" sheetId="5" r:id="rId5"/>
    <sheet name="Viajeros-km por línea-mes" sheetId="6" r:id="rId6"/>
    <sheet name="Viajeros-km por línea-título" sheetId="7" r:id="rId7"/>
    <sheet name="Viajes por línea y mes" sheetId="8" r:id="rId8"/>
    <sheet name="Recaudación por título y mes" sheetId="9" r:id="rId9"/>
  </sheets>
  <definedNames>
    <definedName name="totpax">'Viaj forma pago-distanc tarif'!$L$15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8" l="1"/>
  <c r="C23" i="6" l="1"/>
  <c r="B14" i="5"/>
  <c r="B15" i="5" l="1"/>
  <c r="L14" i="5" l="1"/>
  <c r="E25" i="4" l="1"/>
  <c r="F25" i="4"/>
  <c r="G25" i="4"/>
  <c r="H25" i="4"/>
  <c r="I25" i="4"/>
  <c r="J25" i="4"/>
  <c r="K25" i="4"/>
  <c r="D25" i="4"/>
  <c r="B39" i="5"/>
  <c r="L25" i="4" l="1"/>
  <c r="L4" i="4" l="1"/>
  <c r="L5" i="4"/>
  <c r="L6" i="4"/>
  <c r="L7" i="4"/>
  <c r="L8" i="4"/>
  <c r="L9" i="4"/>
  <c r="L10" i="4"/>
  <c r="L11" i="4"/>
  <c r="L12" i="4"/>
  <c r="L13" i="4"/>
  <c r="L14" i="4"/>
  <c r="L15" i="4"/>
  <c r="L16" i="4"/>
  <c r="L17" i="4"/>
  <c r="L18" i="4"/>
  <c r="L19" i="4"/>
  <c r="L20" i="4"/>
  <c r="L21" i="4"/>
  <c r="L22" i="4"/>
  <c r="L3" i="4"/>
  <c r="U24" i="2" l="1"/>
  <c r="O24" i="2" l="1"/>
  <c r="F16" i="9" l="1"/>
  <c r="H32" i="9" l="1"/>
  <c r="G32" i="9"/>
  <c r="F32" i="9"/>
  <c r="E32" i="9"/>
  <c r="D32" i="9"/>
  <c r="C32" i="9"/>
  <c r="B23" i="4"/>
  <c r="L27" i="4" s="1"/>
  <c r="C23" i="4"/>
  <c r="L26" i="4" s="1"/>
  <c r="D23" i="4"/>
  <c r="E23" i="4"/>
  <c r="F23" i="4"/>
  <c r="G23" i="4"/>
  <c r="H23" i="4"/>
  <c r="I23" i="4"/>
  <c r="J23" i="4"/>
  <c r="K23" i="4"/>
  <c r="L23" i="4"/>
  <c r="L29" i="4" l="1"/>
  <c r="E23" i="3"/>
  <c r="F24" i="1" l="1"/>
  <c r="B24" i="1" l="1"/>
  <c r="M48" i="9" l="1"/>
  <c r="M47" i="9"/>
  <c r="M46" i="9"/>
  <c r="M45" i="9"/>
  <c r="M44" i="9"/>
  <c r="M43" i="9"/>
  <c r="M42" i="9"/>
  <c r="M41" i="9"/>
  <c r="M40" i="9"/>
  <c r="M39" i="9"/>
  <c r="M38" i="9"/>
  <c r="M37" i="9"/>
  <c r="M36" i="9"/>
  <c r="M23" i="8" l="1"/>
  <c r="B149" i="5" l="1"/>
  <c r="B137" i="5"/>
  <c r="B122" i="5"/>
  <c r="B110" i="5"/>
  <c r="B98" i="5"/>
  <c r="B86" i="5"/>
  <c r="B74" i="5"/>
  <c r="B62" i="5"/>
  <c r="B50" i="5"/>
  <c r="B151" i="5" s="1"/>
  <c r="M23" i="3" l="1"/>
  <c r="AA4" i="2"/>
  <c r="L48" i="9" l="1"/>
  <c r="L46" i="9"/>
  <c r="L45" i="9"/>
  <c r="L44" i="9"/>
  <c r="L43" i="9"/>
  <c r="L42" i="9"/>
  <c r="L41" i="9"/>
  <c r="L40" i="9"/>
  <c r="L39" i="9"/>
  <c r="L38" i="9"/>
  <c r="L37" i="9"/>
  <c r="L36" i="9"/>
  <c r="K48" i="9" l="1"/>
  <c r="K47" i="9"/>
  <c r="K46" i="9"/>
  <c r="K45" i="9"/>
  <c r="K44" i="9"/>
  <c r="K43" i="9"/>
  <c r="K42" i="9"/>
  <c r="K41" i="9"/>
  <c r="K40" i="9"/>
  <c r="K39" i="9"/>
  <c r="K38" i="9"/>
  <c r="K37" i="9"/>
  <c r="K36" i="9"/>
  <c r="K23" i="6" l="1"/>
  <c r="T24" i="1" l="1"/>
  <c r="J48" i="9"/>
  <c r="J46" i="9"/>
  <c r="J45" i="9"/>
  <c r="J44" i="9"/>
  <c r="J43" i="9"/>
  <c r="J42" i="9"/>
  <c r="J41" i="9"/>
  <c r="J40" i="9"/>
  <c r="J39" i="9"/>
  <c r="J38" i="9"/>
  <c r="J37" i="9"/>
  <c r="I37" i="9"/>
  <c r="J36" i="9"/>
  <c r="R24" i="1" l="1"/>
  <c r="I48" i="9" l="1"/>
  <c r="I46" i="9"/>
  <c r="I45" i="9"/>
  <c r="I44" i="9"/>
  <c r="I43" i="9"/>
  <c r="I42" i="9"/>
  <c r="I41" i="9"/>
  <c r="I40" i="9"/>
  <c r="I39" i="9"/>
  <c r="I38" i="9"/>
  <c r="I36" i="9"/>
  <c r="L23" i="7" l="1"/>
  <c r="H36" i="9" l="1"/>
  <c r="H37" i="9"/>
  <c r="H38" i="9"/>
  <c r="H39" i="9"/>
  <c r="H40" i="9"/>
  <c r="H41" i="9"/>
  <c r="H42" i="9"/>
  <c r="H43" i="9"/>
  <c r="H44" i="9"/>
  <c r="H45" i="9"/>
  <c r="H46" i="9"/>
  <c r="H47" i="9"/>
  <c r="H48" i="9"/>
  <c r="L24" i="1" l="1"/>
  <c r="G48" i="9" l="1"/>
  <c r="G47" i="9"/>
  <c r="G46" i="9"/>
  <c r="G45" i="9"/>
  <c r="G44" i="9"/>
  <c r="G43" i="9"/>
  <c r="G42" i="9"/>
  <c r="G41" i="9"/>
  <c r="G40" i="9"/>
  <c r="G39" i="9"/>
  <c r="G37" i="9"/>
  <c r="G38" i="9"/>
  <c r="G36" i="9"/>
  <c r="F48" i="9" l="1"/>
  <c r="F47" i="9"/>
  <c r="F46" i="9"/>
  <c r="F45" i="9"/>
  <c r="F44" i="9"/>
  <c r="F43" i="9"/>
  <c r="F42" i="9"/>
  <c r="F41" i="9"/>
  <c r="F40" i="9"/>
  <c r="F39" i="9"/>
  <c r="F38" i="9"/>
  <c r="F37" i="9"/>
  <c r="F36" i="9"/>
  <c r="E48" i="9" l="1"/>
  <c r="E47" i="9"/>
  <c r="E46" i="9"/>
  <c r="E45" i="9"/>
  <c r="E37" i="9"/>
  <c r="E38" i="9"/>
  <c r="E39" i="9"/>
  <c r="E40" i="9"/>
  <c r="E41" i="9"/>
  <c r="E42" i="9"/>
  <c r="E43" i="9"/>
  <c r="E44" i="9"/>
  <c r="E36" i="9"/>
  <c r="G16" i="9" l="1"/>
  <c r="G23" i="8"/>
  <c r="G23" i="6" l="1"/>
  <c r="E16" i="9" l="1"/>
  <c r="N7" i="9" l="1"/>
  <c r="H24" i="1" l="1"/>
  <c r="N14" i="9" l="1"/>
  <c r="I47" i="9" l="1"/>
  <c r="J47" i="9"/>
  <c r="L47" i="9"/>
  <c r="D47" i="9"/>
  <c r="C47" i="9"/>
  <c r="B47" i="9" l="1"/>
  <c r="N47" i="9" s="1"/>
  <c r="E5" i="1" l="1"/>
  <c r="E6" i="1"/>
  <c r="E7" i="1"/>
  <c r="E8" i="1"/>
  <c r="E9" i="1"/>
  <c r="E10" i="1"/>
  <c r="E11" i="1"/>
  <c r="E12" i="1"/>
  <c r="E13" i="1"/>
  <c r="E14" i="1"/>
  <c r="E15" i="1"/>
  <c r="E16" i="1"/>
  <c r="E17" i="1"/>
  <c r="E18" i="1"/>
  <c r="E19" i="1"/>
  <c r="E20" i="1"/>
  <c r="E21" i="1"/>
  <c r="E22" i="1"/>
  <c r="E23" i="1"/>
  <c r="E4" i="1"/>
  <c r="E24" i="1" l="1"/>
  <c r="V24" i="2" l="1"/>
  <c r="K15" i="5" l="1"/>
  <c r="J15" i="5"/>
  <c r="I15" i="5"/>
  <c r="H15" i="5"/>
  <c r="G15" i="5"/>
  <c r="F15" i="5"/>
  <c r="E15" i="5"/>
  <c r="D15" i="5"/>
  <c r="C15" i="5"/>
  <c r="L13" i="5"/>
  <c r="L12" i="5"/>
  <c r="L11" i="5"/>
  <c r="L10" i="5"/>
  <c r="L9" i="5"/>
  <c r="L8" i="5"/>
  <c r="L7" i="5"/>
  <c r="L6" i="5"/>
  <c r="L5" i="5"/>
  <c r="C48" i="9"/>
  <c r="D48" i="9"/>
  <c r="B48" i="9"/>
  <c r="C46" i="9"/>
  <c r="D46" i="9"/>
  <c r="B46" i="9"/>
  <c r="C45" i="9"/>
  <c r="D45" i="9"/>
  <c r="B45" i="9"/>
  <c r="B36" i="9"/>
  <c r="L15" i="5" l="1"/>
  <c r="B16" i="5" s="1"/>
  <c r="B16" i="9"/>
  <c r="C16" i="5" l="1"/>
  <c r="H16" i="5"/>
  <c r="J16" i="5"/>
  <c r="D16" i="5"/>
  <c r="K16" i="5"/>
  <c r="K17" i="5" s="1"/>
  <c r="O11" i="5" s="1"/>
  <c r="I16" i="5"/>
  <c r="F16" i="5"/>
  <c r="G16" i="5"/>
  <c r="E16" i="5"/>
  <c r="D23" i="7"/>
  <c r="O13" i="5" l="1"/>
  <c r="F17" i="5"/>
  <c r="O9" i="5" s="1"/>
  <c r="G17" i="5"/>
  <c r="O10" i="5" s="1"/>
  <c r="X24" i="1"/>
  <c r="O12" i="5" l="1"/>
  <c r="Y24" i="1"/>
  <c r="Y26" i="1" s="1"/>
  <c r="V24" i="1"/>
  <c r="P24" i="1"/>
  <c r="N24" i="1"/>
  <c r="J24" i="1"/>
  <c r="I5" i="1"/>
  <c r="I6" i="1"/>
  <c r="I7" i="1"/>
  <c r="I8" i="1"/>
  <c r="I9" i="1"/>
  <c r="I10" i="1"/>
  <c r="I11" i="1"/>
  <c r="I12" i="1"/>
  <c r="I13" i="1"/>
  <c r="I14" i="1"/>
  <c r="I15" i="1"/>
  <c r="I16" i="1"/>
  <c r="I17" i="1"/>
  <c r="I18" i="1"/>
  <c r="I19" i="1"/>
  <c r="I20" i="1"/>
  <c r="I21" i="1"/>
  <c r="I22" i="1"/>
  <c r="I23" i="1"/>
  <c r="I4" i="1"/>
  <c r="G5" i="1"/>
  <c r="G6" i="1"/>
  <c r="G7" i="1"/>
  <c r="G8" i="1"/>
  <c r="G9" i="1"/>
  <c r="G10" i="1"/>
  <c r="G11" i="1"/>
  <c r="G12" i="1"/>
  <c r="G13" i="1"/>
  <c r="G14" i="1"/>
  <c r="G15" i="1"/>
  <c r="G16" i="1"/>
  <c r="G17" i="1"/>
  <c r="G18" i="1"/>
  <c r="G19" i="1"/>
  <c r="G20" i="1"/>
  <c r="G21" i="1"/>
  <c r="G22" i="1"/>
  <c r="G23" i="1"/>
  <c r="G4" i="1"/>
  <c r="D24" i="1"/>
  <c r="E26" i="1" s="1"/>
  <c r="C5" i="1"/>
  <c r="C6" i="1"/>
  <c r="C7" i="1"/>
  <c r="C8" i="1"/>
  <c r="C9" i="1"/>
  <c r="C10" i="1"/>
  <c r="C11" i="1"/>
  <c r="C12" i="1"/>
  <c r="C13" i="1"/>
  <c r="C14" i="1"/>
  <c r="C15" i="1"/>
  <c r="C16" i="1"/>
  <c r="C17" i="1"/>
  <c r="C18" i="1"/>
  <c r="C19" i="1"/>
  <c r="C20" i="1"/>
  <c r="C21" i="1"/>
  <c r="C22" i="1"/>
  <c r="C23" i="1"/>
  <c r="C4" i="1"/>
  <c r="C24" i="1"/>
  <c r="C26" i="1" s="1"/>
  <c r="W24" i="1" l="1"/>
  <c r="W26" i="1" s="1"/>
  <c r="G24" i="1"/>
  <c r="G26" i="1" s="1"/>
  <c r="O24" i="1"/>
  <c r="O26" i="1" s="1"/>
  <c r="I24" i="1"/>
  <c r="I26" i="1" s="1"/>
  <c r="Q24" i="1"/>
  <c r="Q26" i="1" s="1"/>
  <c r="K24" i="1"/>
  <c r="K26" i="1" s="1"/>
  <c r="M24" i="1"/>
  <c r="M26" i="1" s="1"/>
  <c r="U24" i="1"/>
  <c r="U26" i="1" s="1"/>
  <c r="S24" i="1"/>
  <c r="S26" i="1" s="1"/>
  <c r="C36" i="9" l="1"/>
  <c r="D36" i="9"/>
  <c r="C37" i="9"/>
  <c r="D37" i="9"/>
  <c r="C38" i="9"/>
  <c r="D38" i="9"/>
  <c r="C39" i="9"/>
  <c r="D39" i="9"/>
  <c r="C40" i="9"/>
  <c r="D40" i="9"/>
  <c r="C41" i="9"/>
  <c r="D41" i="9"/>
  <c r="C42" i="9"/>
  <c r="D42" i="9"/>
  <c r="C43" i="9"/>
  <c r="D43" i="9"/>
  <c r="C44" i="9"/>
  <c r="D44" i="9"/>
  <c r="B37" i="9"/>
  <c r="B38" i="9"/>
  <c r="B39" i="9"/>
  <c r="B40" i="9"/>
  <c r="B41" i="9"/>
  <c r="B42" i="9"/>
  <c r="B43" i="9"/>
  <c r="B44" i="9"/>
  <c r="N48" i="9"/>
  <c r="N46" i="9"/>
  <c r="N45" i="9"/>
  <c r="B32" i="9"/>
  <c r="M32" i="9"/>
  <c r="L32" i="9"/>
  <c r="K32" i="9"/>
  <c r="J32" i="9"/>
  <c r="I32" i="9"/>
  <c r="N31" i="9"/>
  <c r="N30" i="9"/>
  <c r="N29" i="9"/>
  <c r="N28" i="9"/>
  <c r="N27" i="9"/>
  <c r="N26" i="9"/>
  <c r="N25" i="9"/>
  <c r="N24" i="9"/>
  <c r="N23" i="9"/>
  <c r="N37" i="9" l="1"/>
  <c r="J49" i="9"/>
  <c r="F49" i="9"/>
  <c r="N42" i="9"/>
  <c r="N44" i="9"/>
  <c r="N41" i="9"/>
  <c r="N40" i="9"/>
  <c r="M49" i="9"/>
  <c r="I49" i="9"/>
  <c r="E49" i="9"/>
  <c r="L49" i="9"/>
  <c r="H49" i="9"/>
  <c r="D49" i="9"/>
  <c r="K49" i="9"/>
  <c r="G49" i="9"/>
  <c r="C49" i="9"/>
  <c r="N36" i="9"/>
  <c r="N38" i="9"/>
  <c r="N43" i="9"/>
  <c r="N39" i="9"/>
  <c r="B49" i="9"/>
  <c r="N32" i="9"/>
  <c r="M53" i="9" l="1"/>
  <c r="O53" i="9" s="1"/>
  <c r="O32" i="9"/>
  <c r="N49" i="9"/>
  <c r="N3" i="9"/>
  <c r="N4" i="9" l="1"/>
  <c r="N3" i="8" l="1"/>
  <c r="M16" i="9" l="1"/>
  <c r="L16" i="9"/>
  <c r="K16" i="9"/>
  <c r="J16" i="9"/>
  <c r="I16" i="9"/>
  <c r="H16" i="9"/>
  <c r="D16" i="9"/>
  <c r="C16" i="9"/>
  <c r="N15" i="9"/>
  <c r="N13" i="9"/>
  <c r="N12" i="9"/>
  <c r="N11" i="9"/>
  <c r="N10" i="9"/>
  <c r="N9" i="9"/>
  <c r="N8" i="9"/>
  <c r="N6" i="9"/>
  <c r="N5" i="9"/>
  <c r="L23" i="8"/>
  <c r="K23" i="8"/>
  <c r="J23" i="8"/>
  <c r="I23" i="8"/>
  <c r="H23" i="8"/>
  <c r="F23" i="8"/>
  <c r="D23" i="8"/>
  <c r="C23" i="8"/>
  <c r="B23" i="8"/>
  <c r="N22" i="8"/>
  <c r="N21" i="8"/>
  <c r="N20" i="8"/>
  <c r="N19" i="8"/>
  <c r="N18" i="8"/>
  <c r="N17" i="8"/>
  <c r="N16" i="8"/>
  <c r="N15" i="8"/>
  <c r="N14" i="8"/>
  <c r="N13" i="8"/>
  <c r="N12" i="8"/>
  <c r="N11" i="8"/>
  <c r="N10" i="8"/>
  <c r="N9" i="8"/>
  <c r="N8" i="8"/>
  <c r="N7" i="8"/>
  <c r="N6" i="8"/>
  <c r="N5" i="8"/>
  <c r="N4" i="8"/>
  <c r="K23" i="7"/>
  <c r="J23" i="7"/>
  <c r="I23" i="7"/>
  <c r="H23" i="7"/>
  <c r="G23" i="7"/>
  <c r="F23" i="7"/>
  <c r="E23" i="7"/>
  <c r="C23" i="7"/>
  <c r="B23" i="7"/>
  <c r="M23" i="6"/>
  <c r="L23" i="6"/>
  <c r="J23" i="6"/>
  <c r="I23" i="6"/>
  <c r="H23" i="6"/>
  <c r="F23" i="6"/>
  <c r="E23" i="6"/>
  <c r="D23" i="6"/>
  <c r="B23" i="6"/>
  <c r="N22" i="6"/>
  <c r="N21" i="6"/>
  <c r="N20" i="6"/>
  <c r="N19" i="6"/>
  <c r="N18" i="6"/>
  <c r="N17" i="6"/>
  <c r="N16" i="6"/>
  <c r="N15" i="6"/>
  <c r="N14" i="6"/>
  <c r="N13" i="6"/>
  <c r="N12" i="6"/>
  <c r="N11" i="6"/>
  <c r="N10" i="6"/>
  <c r="N9" i="6"/>
  <c r="N8" i="6"/>
  <c r="N7" i="6"/>
  <c r="N6" i="6"/>
  <c r="N5" i="6"/>
  <c r="N4" i="6"/>
  <c r="N3" i="6"/>
  <c r="AA5" i="2"/>
  <c r="AA6" i="2"/>
  <c r="AA7" i="2"/>
  <c r="AA8" i="2"/>
  <c r="AA9" i="2"/>
  <c r="AA10" i="2"/>
  <c r="AA11" i="2"/>
  <c r="AA12" i="2"/>
  <c r="AA13" i="2"/>
  <c r="AA14" i="2"/>
  <c r="AA15" i="2"/>
  <c r="AA16" i="2"/>
  <c r="AA17" i="2"/>
  <c r="AA18" i="2"/>
  <c r="AA19" i="2"/>
  <c r="AA20" i="2"/>
  <c r="AA21" i="2"/>
  <c r="AA22" i="2"/>
  <c r="AA23" i="2"/>
  <c r="Z5" i="2"/>
  <c r="Z6" i="2"/>
  <c r="Z7" i="2"/>
  <c r="Z8" i="2"/>
  <c r="Z9" i="2"/>
  <c r="Z10" i="2"/>
  <c r="Z11" i="2"/>
  <c r="Z12" i="2"/>
  <c r="Z13" i="2"/>
  <c r="Z14" i="2"/>
  <c r="Z15" i="2"/>
  <c r="Z16" i="2"/>
  <c r="Z17" i="2"/>
  <c r="Z18" i="2"/>
  <c r="Z19" i="2"/>
  <c r="Z20" i="2"/>
  <c r="Z21" i="2"/>
  <c r="Z22" i="2"/>
  <c r="Z23" i="2"/>
  <c r="Z4" i="2"/>
  <c r="N4" i="3"/>
  <c r="N5" i="3"/>
  <c r="N6" i="3"/>
  <c r="N7" i="3"/>
  <c r="N8" i="3"/>
  <c r="N9" i="3"/>
  <c r="N10" i="3"/>
  <c r="N11" i="3"/>
  <c r="N12" i="3"/>
  <c r="N13" i="3"/>
  <c r="N14" i="3"/>
  <c r="N15" i="3"/>
  <c r="N16" i="3"/>
  <c r="N17" i="3"/>
  <c r="N18" i="3"/>
  <c r="N19" i="3"/>
  <c r="N20" i="3"/>
  <c r="N21" i="3"/>
  <c r="N22" i="3"/>
  <c r="N3" i="3"/>
  <c r="L23" i="3"/>
  <c r="K23" i="3"/>
  <c r="J23" i="3"/>
  <c r="I23" i="3"/>
  <c r="H23" i="3"/>
  <c r="G23" i="3"/>
  <c r="F23" i="3"/>
  <c r="D23" i="3"/>
  <c r="C23" i="3"/>
  <c r="B23" i="3"/>
  <c r="Y24" i="2"/>
  <c r="X24" i="2"/>
  <c r="W24" i="2"/>
  <c r="T24" i="2"/>
  <c r="S24" i="2"/>
  <c r="R24" i="2"/>
  <c r="Q24" i="2"/>
  <c r="P24" i="2"/>
  <c r="N24" i="2"/>
  <c r="M24" i="2"/>
  <c r="L24" i="2"/>
  <c r="K24" i="2"/>
  <c r="J24" i="2"/>
  <c r="I24" i="2"/>
  <c r="H24" i="2"/>
  <c r="G24" i="2"/>
  <c r="F24" i="2"/>
  <c r="E24" i="2"/>
  <c r="D24" i="2"/>
  <c r="C24" i="2"/>
  <c r="B24" i="2"/>
  <c r="N16" i="9" l="1"/>
  <c r="M52" i="9" s="1"/>
  <c r="N23" i="8"/>
  <c r="N23" i="6"/>
  <c r="N23" i="3"/>
  <c r="Z24" i="2"/>
  <c r="AA24" i="2"/>
  <c r="M54" i="9" l="1"/>
  <c r="O52" i="9"/>
  <c r="AB4" i="1"/>
  <c r="AB5" i="1"/>
  <c r="AB6" i="1"/>
  <c r="AB7" i="1"/>
  <c r="AB8" i="1"/>
  <c r="AB9" i="1"/>
  <c r="AB10" i="1"/>
  <c r="AB11" i="1"/>
  <c r="AB12" i="1"/>
  <c r="AB13" i="1"/>
  <c r="AB14" i="1"/>
  <c r="AB15" i="1"/>
  <c r="AB16" i="1"/>
  <c r="AB17" i="1"/>
  <c r="AB18" i="1"/>
  <c r="AB19" i="1"/>
  <c r="AB20" i="1"/>
  <c r="AB21" i="1"/>
  <c r="AB22" i="1"/>
  <c r="AB23" i="1"/>
  <c r="AC5" i="1"/>
  <c r="AC6" i="1"/>
  <c r="AC7" i="1"/>
  <c r="AC8" i="1"/>
  <c r="AC9" i="1"/>
  <c r="AC10" i="1"/>
  <c r="AC11" i="1"/>
  <c r="AC12" i="1"/>
  <c r="AC13" i="1"/>
  <c r="AC14" i="1"/>
  <c r="AC15" i="1"/>
  <c r="AC16" i="1"/>
  <c r="AC17" i="1"/>
  <c r="AC18" i="1"/>
  <c r="AC19" i="1"/>
  <c r="AC20" i="1"/>
  <c r="AC21" i="1"/>
  <c r="AC22" i="1"/>
  <c r="AC23" i="1"/>
  <c r="AC4" i="1"/>
  <c r="AA5" i="1"/>
  <c r="AA6" i="1"/>
  <c r="AA7" i="1"/>
  <c r="AA8" i="1"/>
  <c r="AA9" i="1"/>
  <c r="AA10" i="1"/>
  <c r="AA11" i="1"/>
  <c r="AA12" i="1"/>
  <c r="AA13" i="1"/>
  <c r="AA14" i="1"/>
  <c r="AA15" i="1"/>
  <c r="AA16" i="1"/>
  <c r="AA17" i="1"/>
  <c r="AA18" i="1"/>
  <c r="AA19" i="1"/>
  <c r="AA20" i="1"/>
  <c r="AA21" i="1"/>
  <c r="AA22" i="1"/>
  <c r="AA23" i="1"/>
  <c r="AA4" i="1"/>
  <c r="Z5" i="1"/>
  <c r="Z6" i="1"/>
  <c r="Z7" i="1"/>
  <c r="Z8" i="1"/>
  <c r="Z9" i="1"/>
  <c r="Z10" i="1"/>
  <c r="Z11" i="1"/>
  <c r="Z12" i="1"/>
  <c r="Z13" i="1"/>
  <c r="Z14" i="1"/>
  <c r="Z15" i="1"/>
  <c r="Z16" i="1"/>
  <c r="Z17" i="1"/>
  <c r="Z18" i="1"/>
  <c r="Z19" i="1"/>
  <c r="Z20" i="1"/>
  <c r="Z21" i="1"/>
  <c r="Z22" i="1"/>
  <c r="Z23" i="1"/>
  <c r="Z4" i="1"/>
  <c r="AD4" i="1" s="1"/>
  <c r="AD22" i="1" l="1"/>
  <c r="AD21" i="1"/>
  <c r="AE23" i="1"/>
  <c r="AD23" i="1"/>
  <c r="AE7" i="1"/>
  <c r="AD7" i="1"/>
  <c r="AE14" i="1"/>
  <c r="AD14" i="1"/>
  <c r="AE10" i="1"/>
  <c r="AD10" i="1"/>
  <c r="AE6" i="1"/>
  <c r="AD6" i="1"/>
  <c r="AE19" i="1"/>
  <c r="AD19" i="1"/>
  <c r="AE11" i="1"/>
  <c r="AD11" i="1"/>
  <c r="AE18" i="1"/>
  <c r="AD18" i="1"/>
  <c r="AE17" i="1"/>
  <c r="AD17" i="1"/>
  <c r="AE13" i="1"/>
  <c r="AD13" i="1"/>
  <c r="AE9" i="1"/>
  <c r="AD9" i="1"/>
  <c r="AE5" i="1"/>
  <c r="AD5" i="1"/>
  <c r="AE15" i="1"/>
  <c r="AD15" i="1"/>
  <c r="AE20" i="1"/>
  <c r="AD20" i="1"/>
  <c r="AE16" i="1"/>
  <c r="AD16" i="1"/>
  <c r="AE12" i="1"/>
  <c r="AD12" i="1"/>
  <c r="AE8" i="1"/>
  <c r="AD8" i="1"/>
  <c r="AE21" i="1"/>
  <c r="O54" i="9"/>
  <c r="AE22" i="1"/>
  <c r="AF17" i="1"/>
  <c r="AF13" i="1"/>
  <c r="AF9" i="1"/>
  <c r="AF5" i="1"/>
  <c r="AF21" i="1"/>
  <c r="AC24" i="1"/>
  <c r="AB24" i="1"/>
  <c r="AF20" i="1"/>
  <c r="AF16" i="1"/>
  <c r="AF12" i="1"/>
  <c r="AF8" i="1"/>
  <c r="AF23" i="1"/>
  <c r="AF19" i="1"/>
  <c r="AF15" i="1"/>
  <c r="AF11" i="1"/>
  <c r="AF7" i="1"/>
  <c r="AF22" i="1"/>
  <c r="AF18" i="1"/>
  <c r="AF14" i="1"/>
  <c r="AF10" i="1"/>
  <c r="AF6" i="1"/>
  <c r="AE4" i="1"/>
  <c r="AF4" i="1"/>
  <c r="AD24" i="1" l="1"/>
  <c r="AA24" i="1"/>
  <c r="Z24" i="1" l="1"/>
  <c r="AE24" i="1" l="1"/>
  <c r="AE26" i="1"/>
  <c r="AF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E2" authorId="0" shapeId="0" xr:uid="{29F77990-610A-4987-93FB-19F5A8AD97C3}">
      <text>
        <r>
          <rPr>
            <sz val="11"/>
            <color indexed="81"/>
            <rFont val="Tahoma"/>
            <family val="2"/>
          </rPr>
          <t>Formula que vino con la hoja de calculo de GobCan, para mi está mal.</t>
        </r>
      </text>
    </comment>
    <comment ref="AE24" authorId="0" shapeId="0" xr:uid="{DBDB4D1F-295B-4A9D-AE08-44FA0CAB0E35}">
      <text>
        <r>
          <rPr>
            <sz val="11"/>
            <color indexed="81"/>
            <rFont val="Tahoma"/>
            <family val="2"/>
          </rPr>
          <t xml:space="preserve">Para mi incrorrecta la formula que nos manda GobCan porque hace la media de km efectivo + km vacío, cuando debería de sumar los promedios ya calculados de las columnas ZZ + AA. </t>
        </r>
      </text>
    </comment>
  </commentList>
</comments>
</file>

<file path=xl/sharedStrings.xml><?xml version="1.0" encoding="utf-8"?>
<sst xmlns="http://schemas.openxmlformats.org/spreadsheetml/2006/main" count="329" uniqueCount="101">
  <si>
    <t>TOTAL</t>
  </si>
  <si>
    <t>KMS. EN VACÍO</t>
  </si>
  <si>
    <t>KMS. EFECTIVOS</t>
  </si>
  <si>
    <t>PROM. KMS. EFECTIVOS</t>
  </si>
  <si>
    <t>PROM. KMS. EN VACÍO</t>
  </si>
  <si>
    <t>LÍNEA</t>
  </si>
  <si>
    <t>PLAZAS OFERTADAS</t>
  </si>
  <si>
    <t>PLAZAS-KM</t>
  </si>
  <si>
    <t>TÍTULO</t>
  </si>
  <si>
    <t>FORMA DE PAGO</t>
  </si>
  <si>
    <t>Viajeros Pago Directo</t>
  </si>
  <si>
    <t xml:space="preserve">Bono Estudiantes </t>
  </si>
  <si>
    <t xml:space="preserve">Bono Familia Num Esp </t>
  </si>
  <si>
    <t xml:space="preserve">Bono Familia Num Gen </t>
  </si>
  <si>
    <t xml:space="preserve">Bono Jubilado </t>
  </si>
  <si>
    <t xml:space="preserve">Bono Residente </t>
  </si>
  <si>
    <t>Bono Social Discapacitado</t>
  </si>
  <si>
    <t>Bono 80+</t>
  </si>
  <si>
    <t>BRC (Bono Residente Canario)</t>
  </si>
  <si>
    <t>15-20</t>
  </si>
  <si>
    <t>31-40</t>
  </si>
  <si>
    <t>21-30</t>
  </si>
  <si>
    <t>41-50</t>
  </si>
  <si>
    <t>51-60</t>
  </si>
  <si>
    <t>61-70</t>
  </si>
  <si>
    <t>71-80</t>
  </si>
  <si>
    <t>81-90</t>
  </si>
  <si>
    <t>91-103</t>
  </si>
  <si>
    <t>Bono Residente</t>
  </si>
  <si>
    <t>Bono Familia Numerosa General</t>
  </si>
  <si>
    <t>Bono Familia Numerosa Especial</t>
  </si>
  <si>
    <t>Bono Social Jubilado</t>
  </si>
  <si>
    <t>Bono Estudiante</t>
  </si>
  <si>
    <t>Billete Ordinario</t>
  </si>
  <si>
    <t>***</t>
  </si>
  <si>
    <t xml:space="preserve">*** En nuestro sistema no ha sido posible implantar el Bono Residente Canario como titulo Origen / Destino ya que, por sus proprias caracteristicas, hemos tenido que configurarlo como </t>
  </si>
  <si>
    <t>titulo de viaje del tipo Tarifa plana por tiempo.</t>
  </si>
  <si>
    <t xml:space="preserve">sistema no dispone de canceladoras en salida de la guagua así que tecnicamente es imposible saber el destino de los viajeros BRC, es por ello que ya a la hora de establecer un sistema para el pago de </t>
  </si>
  <si>
    <t>las subvenciones se ha establecido con metodos estadisticos cual es el recorrido medio por cada línea de los viajeros BRC basandonos en el uso del bono residente Fuerteventura, por tipología parecido.</t>
  </si>
  <si>
    <t>A partir de esto se ha establecido el precio medio pagado por el usuario de cada línea y en función de este precio calculamos los km medios recorridos por los usuarios BRC, dato que se consigna.</t>
  </si>
  <si>
    <t>Complemento TSC</t>
  </si>
  <si>
    <t>** Cuando el saldo de un bono es insuficiente para pagar el trayecto se emite un billete de complemento Tarjeta Sin Contacto (TSC) para cubrir el precio del trayecto que el cliente abona en efectivo.</t>
  </si>
  <si>
    <t>Venta Tarjeta Soporte Fisico</t>
  </si>
  <si>
    <t>I.g.i.c. Incluido</t>
  </si>
  <si>
    <t>TOTAL REC. CONTABLE CON SUBVENCIONES</t>
  </si>
  <si>
    <t>REC. CONTABLE SIN SUBVENCIONES</t>
  </si>
  <si>
    <t>SUBVENCIONES BONOS</t>
  </si>
  <si>
    <t>RECAUDACIÓN CONTABLE CON SUBVENCIONES</t>
  </si>
  <si>
    <t>Btf Generico 10%</t>
  </si>
  <si>
    <t>Btf Generico  10%</t>
  </si>
  <si>
    <t xml:space="preserve">Btf 10%   </t>
  </si>
  <si>
    <t>Franja Kilometrica</t>
  </si>
  <si>
    <t>1-14</t>
  </si>
  <si>
    <t>Bono Residente Canario</t>
  </si>
  <si>
    <t>IMPORTES SIN IGIC</t>
  </si>
  <si>
    <t>IMPORTES CON IGIC</t>
  </si>
  <si>
    <t>CONTABILIDAD:</t>
  </si>
  <si>
    <t>Venta Tarjeta Soporte Fisico Oficina</t>
  </si>
  <si>
    <t>Recargas Oficina Btf10%</t>
  </si>
  <si>
    <t>Año</t>
  </si>
  <si>
    <t>* EL 01/01/2023 LOS JUBILADOS Y DISCAPACITADOS PASAN A PAGAR 0,00€ X TRAYECTO Y LOS ESTUDIANTES 0€ X TRAYECTO HASTA EL 28/02, luego pagan 1 € x trayecto</t>
  </si>
  <si>
    <t>PROMEDIO MI -CALCULO</t>
  </si>
  <si>
    <t>* desde el 01/01/2023 el Bono Residente Canario es gratuito</t>
  </si>
  <si>
    <t>* desde el 01/09/2022 el precio del Bono Residente Canario baja a 10€</t>
  </si>
  <si>
    <t>Suma De PAX</t>
  </si>
  <si>
    <t>cat</t>
  </si>
  <si>
    <t>80+</t>
  </si>
  <si>
    <t>ESP</t>
  </si>
  <si>
    <t>EST</t>
  </si>
  <si>
    <t>GEN</t>
  </si>
  <si>
    <t>RES</t>
  </si>
  <si>
    <t>SOCD</t>
  </si>
  <si>
    <t>SOCJ</t>
  </si>
  <si>
    <t>0-50</t>
  </si>
  <si>
    <t>50-90</t>
  </si>
  <si>
    <t>&gt;90</t>
  </si>
  <si>
    <t>0-40</t>
  </si>
  <si>
    <t>TOTAL PLAZAS OFERTADAS 2024</t>
  </si>
  <si>
    <t>TOTAL PLAZAS-KM 2024</t>
  </si>
  <si>
    <t xml:space="preserve">El cliente pagaba 20 euros y viajaba por 30 días naturales, valida el bono al subir pero no hay forma de registrar, ni el cliente comunica al conductor, el destino, el usuario tiene derecho a bajarse en cualquier parada. Nuestro </t>
  </si>
  <si>
    <t>BTF_10%</t>
  </si>
  <si>
    <t>DE BONOS BTF FUERTEVENTURA</t>
  </si>
  <si>
    <t>PAGO DIRECTO</t>
  </si>
  <si>
    <t>BONO RESIDENTE CANARIO</t>
  </si>
  <si>
    <t>INFORMACIÓN ESTADÍSTICA BÁSICA. ANEXO, APARTADO A), 1. i): RECAUDACIÓN POR TÍTULO Y MES - SUBVENCIONES</t>
  </si>
  <si>
    <t>INFORMACIÓN ESTADÍSTICA BÁSICA. ANEXO, APARTADO A), 1. i): RECAUDACIÓN POR TÍTULO Y MES - TOTALES</t>
  </si>
  <si>
    <t>* 2024 sigue gratuito</t>
  </si>
  <si>
    <t>Desde EL 01/01/24 los  jubilados, discapacitados y estudiantes pagan 1€ x trayecto</t>
  </si>
  <si>
    <r>
      <t xml:space="preserve">INFORMACIÓN ESTADÍSTICA BÁSICA. ANEXO, APARTADO A), 1 a): KMS RECORRIDOS POR LÍNEA Y MES 2024 </t>
    </r>
    <r>
      <rPr>
        <b/>
        <sz val="10"/>
        <color rgb="FFFF0000"/>
        <rFont val="Calibri"/>
        <family val="2"/>
        <scheme val="minor"/>
      </rPr>
      <t>del 01-01-2024 a 21-04-2024</t>
    </r>
  </si>
  <si>
    <t>TOTAL KMS. EFECTIVOS 2024 del 01-01-2024 a 21-04-2024</t>
  </si>
  <si>
    <t>TOTAL KMS. EN VACÍO 2024 del 01-01-2024 a 21-04-2024</t>
  </si>
  <si>
    <t>PROM. KMS. 2024 del 01-01-2024 a 21-04-2024</t>
  </si>
  <si>
    <t>TOTAL KMS 2024 del 01-01-2024 a 21-04-2024</t>
  </si>
  <si>
    <t>INFORMACIÓN ESTADÍSTICA BÁSICA. ANEXO, APARTADO A), 1. b): PLAZAS OFERTADAS Y  PLAZAS-KM POR LÍNEA Y MES 2024 del 01-01-2024 a 21-04-2024</t>
  </si>
  <si>
    <t>INFORMACIÓN ESTADÍSTICA BÁSICA. ANEXO, APARTADO A), 1. c): VIAJEROS TRANSPORTADOS POR LÍNEA Y MES 2024 del 01-01-2024 a 21-04-2024</t>
  </si>
  <si>
    <t>INFORMACIÓN ESTADÍSTICA BÁSICA. ANEXO, APARTADO A), 1. d): VIAJEROS POR LÍNEAS Y FORMA DE PAGO 2024 del 01-01-2024 a 21-04-2024</t>
  </si>
  <si>
    <t>INFORMACIÓN ESTADÍSTICA BÁSICA. ANEXO, APARTADO A), 1. e): VIAJEROS POR FORMA DE PAGO Y DISTANCIA TARIFARIA 2024 del 01-01-2024 a 21-04-2024</t>
  </si>
  <si>
    <t>INFORMACIÓN ESTADÍSTICA BÁSICA. ANEXO, APARTADO A), 1. f): VIAJEROS-KILÓMETRO TRANSPORTADOS POR LÍNEA Y MES 2024 del 01-01-2024 a 21-04-2024</t>
  </si>
  <si>
    <t>INFORMACIÓN ESTADÍSTICA BÁSICA. ANEXO, APARTADO A), 1. g): VIAJEROS-KILÓMETRO POR LÍNEA Y TÍTULO del 01-01-2024 a 21-04-2024</t>
  </si>
  <si>
    <t>INFORMACIÓN ESTADÍSTICA BÁSICA. ANEXO, APARTADO A), 1. h): VIAJES POR LÍNEA Y MES 2024 del 01-01-2024 a 21-04-2024</t>
  </si>
  <si>
    <t>INFORMACIÓN ESTADÍSTICA BÁSICA. ANEXO, APARTADO A), 1. i): RECAUDACIÓN POR TÍTULO Y MES del 01-01-2024 a 21-04-2024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</si>
</sst>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164" formatCode="[$-C0A]mmm\-yy;@"/>
    <numFmt numFmtId="165" formatCode="#,##0_ ;[Red]\-#,##0\ "/>
    <numFmt numFmtId="166" formatCode="#,##0.00\ _€"/>
    <numFmt numFmtId="167" formatCode="#,##0.00\ &quot;€&quot;"/>
    <numFmt numFmtId="168" formatCode="#.000000"/>
  </numFmts>
  <fonts count="27" x14ac:knownFonts="1">
    <font>
      <sz val="11"/>
      <color theme="1"/>
      <name val="Calibri"/>
      <family val="2"/>
      <scheme val="minor"/>
    </font>
    <font>
      <sz val="9"/>
      <color theme="1"/>
      <name val="Arial"/>
      <family val="2"/>
    </font>
    <font>
      <b/>
      <sz val="10"/>
      <name val="Calibri"/>
      <family val="2"/>
      <scheme val="minor"/>
    </font>
    <font>
      <sz val="10"/>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sz val="8"/>
      <color theme="1"/>
      <name val="Calibri"/>
      <family val="2"/>
      <scheme val="minor"/>
    </font>
    <font>
      <sz val="11"/>
      <color rgb="FFFF0000"/>
      <name val="Calibri"/>
      <family val="2"/>
      <scheme val="minor"/>
    </font>
    <font>
      <sz val="10"/>
      <color indexed="8"/>
      <name val="Arial"/>
      <family val="2"/>
    </font>
    <font>
      <sz val="11"/>
      <color indexed="8"/>
      <name val="Calibri"/>
      <family val="2"/>
    </font>
    <font>
      <b/>
      <sz val="11"/>
      <color indexed="8"/>
      <name val="Calibri"/>
      <family val="2"/>
    </font>
    <font>
      <b/>
      <sz val="10"/>
      <color rgb="FFFF0000"/>
      <name val="Calibri"/>
      <family val="2"/>
      <scheme val="minor"/>
    </font>
    <font>
      <sz val="11"/>
      <name val="Calibri"/>
      <family val="2"/>
      <scheme val="minor"/>
    </font>
    <font>
      <sz val="10"/>
      <color indexed="8"/>
      <name val="Arial"/>
      <family val="2"/>
    </font>
    <font>
      <sz val="11"/>
      <color indexed="8"/>
      <name val="Calibri"/>
      <family val="2"/>
    </font>
    <font>
      <sz val="11"/>
      <name val="Calibri"/>
      <family val="2"/>
    </font>
    <font>
      <sz val="11"/>
      <color indexed="81"/>
      <name val="Tahoma"/>
      <family val="2"/>
    </font>
    <font>
      <b/>
      <sz val="10"/>
      <color rgb="FF0070C0"/>
      <name val="Calibri"/>
      <family val="2"/>
      <scheme val="minor"/>
    </font>
    <font>
      <sz val="10"/>
      <color indexed="8"/>
      <name val="Arial"/>
      <family val="2"/>
    </font>
    <font>
      <sz val="11"/>
      <color indexed="8"/>
      <name val="Calibri"/>
      <family val="2"/>
    </font>
    <font>
      <sz val="11"/>
      <color rgb="FF002060"/>
      <name val="Calibri"/>
      <family val="2"/>
    </font>
    <font>
      <sz val="11"/>
      <color rgb="FF002060"/>
      <name val="Calibri"/>
      <family val="2"/>
      <scheme val="minor"/>
    </font>
    <font>
      <b/>
      <sz val="11"/>
      <color rgb="FF002060"/>
      <name val="Calibri"/>
      <family val="2"/>
      <scheme val="minor"/>
    </font>
    <font>
      <sz val="11"/>
      <color indexed="8"/>
      <name val="Calibri"/>
    </font>
    <font>
      <sz val="10"/>
      <color indexed="8"/>
      <name val="Arial"/>
    </font>
  </fonts>
  <fills count="9">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indexed="22"/>
        <bgColor indexed="0"/>
      </patternFill>
    </fill>
    <fill>
      <patternFill patternType="solid">
        <fgColor rgb="FF92D050"/>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22"/>
      </left>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s>
  <cellStyleXfs count="14">
    <xf numFmtId="0" fontId="0"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0" borderId="0"/>
    <xf numFmtId="0" fontId="10" fillId="0" borderId="0"/>
    <xf numFmtId="0" fontId="10" fillId="0" borderId="0"/>
    <xf numFmtId="0" fontId="20" fillId="0" borderId="0"/>
    <xf numFmtId="0" fontId="26" fillId="0" borderId="0"/>
  </cellStyleXfs>
  <cellXfs count="227">
    <xf numFmtId="0" fontId="0" fillId="0" borderId="0" xfId="0"/>
    <xf numFmtId="165" fontId="2" fillId="0" borderId="37" xfId="1" applyNumberFormat="1" applyFont="1" applyBorder="1" applyAlignment="1">
      <alignment horizontal="center" wrapText="1"/>
    </xf>
    <xf numFmtId="165" fontId="2" fillId="0" borderId="21" xfId="1" applyNumberFormat="1" applyFont="1" applyBorder="1" applyAlignment="1">
      <alignment horizontal="center" wrapText="1"/>
    </xf>
    <xf numFmtId="165" fontId="2" fillId="0" borderId="30" xfId="1" applyNumberFormat="1" applyFont="1" applyBorder="1" applyAlignment="1">
      <alignment horizontal="center" wrapText="1"/>
    </xf>
    <xf numFmtId="165" fontId="2" fillId="0" borderId="26" xfId="1" applyNumberFormat="1" applyFont="1" applyBorder="1" applyAlignment="1">
      <alignment horizontal="center"/>
    </xf>
    <xf numFmtId="165" fontId="3" fillId="0" borderId="22" xfId="1" applyNumberFormat="1" applyFont="1" applyBorder="1" applyAlignment="1">
      <alignment horizontal="center"/>
    </xf>
    <xf numFmtId="165" fontId="3" fillId="0" borderId="7" xfId="1" applyNumberFormat="1" applyFont="1" applyBorder="1" applyAlignment="1">
      <alignment horizontal="center"/>
    </xf>
    <xf numFmtId="165" fontId="2" fillId="0" borderId="25" xfId="1" applyNumberFormat="1" applyFont="1" applyBorder="1" applyAlignment="1">
      <alignment horizontal="center"/>
    </xf>
    <xf numFmtId="165" fontId="3" fillId="0" borderId="34" xfId="1" applyNumberFormat="1" applyFont="1" applyBorder="1" applyAlignment="1">
      <alignment horizontal="center"/>
    </xf>
    <xf numFmtId="165" fontId="3" fillId="0" borderId="4" xfId="1" applyNumberFormat="1" applyFont="1" applyBorder="1" applyAlignment="1">
      <alignment horizontal="center"/>
    </xf>
    <xf numFmtId="165" fontId="2" fillId="0" borderId="4" xfId="1" applyNumberFormat="1" applyFont="1" applyBorder="1" applyAlignment="1">
      <alignment horizontal="center"/>
    </xf>
    <xf numFmtId="0" fontId="2" fillId="0" borderId="24" xfId="1" applyFont="1" applyBorder="1" applyAlignment="1">
      <alignment horizontal="center"/>
    </xf>
    <xf numFmtId="165" fontId="2" fillId="0" borderId="33" xfId="1" applyNumberFormat="1" applyFont="1" applyBorder="1" applyAlignment="1">
      <alignment horizontal="center"/>
    </xf>
    <xf numFmtId="165" fontId="2" fillId="0" borderId="6" xfId="1" applyNumberFormat="1" applyFont="1" applyBorder="1" applyAlignment="1">
      <alignment horizontal="center"/>
    </xf>
    <xf numFmtId="0" fontId="2" fillId="0" borderId="19" xfId="1" applyFont="1" applyBorder="1" applyAlignment="1">
      <alignment horizontal="center"/>
    </xf>
    <xf numFmtId="165" fontId="2" fillId="0" borderId="17" xfId="1" applyNumberFormat="1" applyFont="1" applyBorder="1" applyAlignment="1">
      <alignment horizontal="center"/>
    </xf>
    <xf numFmtId="165" fontId="2" fillId="0" borderId="28" xfId="1" applyNumberFormat="1" applyFont="1" applyBorder="1" applyAlignment="1">
      <alignment horizontal="center"/>
    </xf>
    <xf numFmtId="164" fontId="2" fillId="0" borderId="37" xfId="1" applyNumberFormat="1" applyFont="1" applyBorder="1" applyAlignment="1">
      <alignment horizontal="center" vertical="center" wrapText="1"/>
    </xf>
    <xf numFmtId="164" fontId="2" fillId="0" borderId="30" xfId="1" applyNumberFormat="1" applyFont="1" applyBorder="1" applyAlignment="1">
      <alignment horizontal="center" vertical="center" wrapText="1"/>
    </xf>
    <xf numFmtId="0" fontId="2" fillId="0" borderId="36" xfId="1" applyFont="1" applyBorder="1" applyAlignment="1">
      <alignment horizontal="center"/>
    </xf>
    <xf numFmtId="165" fontId="2" fillId="0" borderId="38" xfId="1" applyNumberFormat="1" applyFont="1" applyBorder="1" applyAlignment="1">
      <alignment horizontal="center"/>
    </xf>
    <xf numFmtId="165" fontId="2" fillId="0" borderId="16" xfId="1" applyNumberFormat="1" applyFont="1" applyBorder="1" applyAlignment="1">
      <alignment horizontal="center"/>
    </xf>
    <xf numFmtId="165" fontId="2" fillId="0" borderId="19" xfId="1" applyNumberFormat="1" applyFont="1" applyBorder="1" applyAlignment="1">
      <alignment horizontal="center"/>
    </xf>
    <xf numFmtId="164" fontId="2" fillId="0" borderId="17" xfId="1" applyNumberFormat="1" applyFont="1" applyBorder="1" applyAlignment="1">
      <alignment horizontal="center" vertical="center" wrapText="1"/>
    </xf>
    <xf numFmtId="164" fontId="2" fillId="0" borderId="28" xfId="1" applyNumberFormat="1" applyFont="1" applyBorder="1" applyAlignment="1">
      <alignment horizontal="center" vertical="center" wrapText="1"/>
    </xf>
    <xf numFmtId="165" fontId="2" fillId="0" borderId="37" xfId="1" applyNumberFormat="1" applyFont="1" applyBorder="1" applyAlignment="1">
      <alignment horizontal="center"/>
    </xf>
    <xf numFmtId="165" fontId="2" fillId="0" borderId="30" xfId="1" applyNumberFormat="1" applyFont="1" applyBorder="1" applyAlignment="1">
      <alignment horizontal="center"/>
    </xf>
    <xf numFmtId="0" fontId="4" fillId="0" borderId="36" xfId="1" applyFont="1" applyBorder="1" applyAlignment="1">
      <alignment horizontal="center"/>
    </xf>
    <xf numFmtId="165" fontId="4" fillId="0" borderId="26" xfId="1" applyNumberFormat="1" applyFont="1" applyBorder="1" applyAlignment="1">
      <alignment horizontal="center"/>
    </xf>
    <xf numFmtId="165" fontId="4" fillId="0" borderId="25" xfId="1" applyNumberFormat="1" applyFont="1" applyBorder="1" applyAlignment="1">
      <alignment horizontal="center"/>
    </xf>
    <xf numFmtId="0" fontId="4" fillId="0" borderId="19" xfId="1" applyFont="1" applyBorder="1" applyAlignment="1">
      <alignment horizontal="center"/>
    </xf>
    <xf numFmtId="165" fontId="0" fillId="0" borderId="0" xfId="0" applyNumberFormat="1"/>
    <xf numFmtId="0" fontId="0" fillId="2" borderId="0" xfId="0" applyFill="1" applyAlignment="1">
      <alignment horizontal="left"/>
    </xf>
    <xf numFmtId="8" fontId="0" fillId="0" borderId="0" xfId="0" applyNumberFormat="1"/>
    <xf numFmtId="0" fontId="6" fillId="0" borderId="4" xfId="0" applyFont="1" applyBorder="1"/>
    <xf numFmtId="166" fontId="4" fillId="0" borderId="4" xfId="0" applyNumberFormat="1" applyFont="1" applyBorder="1"/>
    <xf numFmtId="0" fontId="8" fillId="0" borderId="0" xfId="0" applyFont="1"/>
    <xf numFmtId="0" fontId="9" fillId="0" borderId="0" xfId="0" applyFont="1"/>
    <xf numFmtId="165" fontId="3" fillId="0" borderId="6" xfId="1" applyNumberFormat="1" applyFont="1" applyBorder="1" applyAlignment="1">
      <alignment horizontal="center"/>
    </xf>
    <xf numFmtId="165" fontId="3" fillId="0" borderId="37" xfId="1" applyNumberFormat="1" applyFont="1" applyBorder="1" applyAlignment="1">
      <alignment horizontal="center" vertical="center" wrapText="1"/>
    </xf>
    <xf numFmtId="165" fontId="3" fillId="0" borderId="21" xfId="1" applyNumberFormat="1" applyFont="1" applyBorder="1" applyAlignment="1">
      <alignment horizontal="center" vertical="center" wrapText="1"/>
    </xf>
    <xf numFmtId="165" fontId="3" fillId="0" borderId="30" xfId="1" applyNumberFormat="1" applyFont="1" applyBorder="1" applyAlignment="1">
      <alignment horizontal="center" vertical="center" wrapText="1"/>
    </xf>
    <xf numFmtId="165" fontId="3" fillId="0" borderId="39" xfId="1" applyNumberFormat="1" applyFont="1" applyBorder="1" applyAlignment="1">
      <alignment horizontal="center" vertical="center" wrapText="1"/>
    </xf>
    <xf numFmtId="165" fontId="3" fillId="0" borderId="26" xfId="1" applyNumberFormat="1" applyFont="1" applyBorder="1" applyAlignment="1">
      <alignment horizontal="center"/>
    </xf>
    <xf numFmtId="165" fontId="3" fillId="0" borderId="11" xfId="1" applyNumberFormat="1" applyFont="1" applyBorder="1" applyAlignment="1">
      <alignment horizontal="center"/>
    </xf>
    <xf numFmtId="165" fontId="3" fillId="0" borderId="13" xfId="1" applyNumberFormat="1" applyFont="1" applyBorder="1" applyAlignment="1">
      <alignment horizontal="center"/>
    </xf>
    <xf numFmtId="165" fontId="3" fillId="0" borderId="25" xfId="1" applyNumberFormat="1" applyFont="1" applyBorder="1" applyAlignment="1">
      <alignment horizontal="center"/>
    </xf>
    <xf numFmtId="165" fontId="3" fillId="0" borderId="3" xfId="1" applyNumberFormat="1" applyFont="1" applyBorder="1" applyAlignment="1">
      <alignment horizontal="center"/>
    </xf>
    <xf numFmtId="165" fontId="3" fillId="0" borderId="14" xfId="1" applyNumberFormat="1" applyFont="1" applyBorder="1" applyAlignment="1">
      <alignment horizontal="center"/>
    </xf>
    <xf numFmtId="0" fontId="3" fillId="0" borderId="19" xfId="1" applyFont="1" applyBorder="1" applyAlignment="1">
      <alignment horizontal="center"/>
    </xf>
    <xf numFmtId="165" fontId="3" fillId="0" borderId="17" xfId="1" applyNumberFormat="1" applyFont="1" applyBorder="1" applyAlignment="1">
      <alignment horizontal="center"/>
    </xf>
    <xf numFmtId="165" fontId="3" fillId="0" borderId="28" xfId="1" applyNumberFormat="1" applyFont="1" applyBorder="1" applyAlignment="1">
      <alignment horizontal="center"/>
    </xf>
    <xf numFmtId="165" fontId="3" fillId="0" borderId="29" xfId="1" applyNumberFormat="1" applyFont="1" applyBorder="1" applyAlignment="1">
      <alignment horizontal="center"/>
    </xf>
    <xf numFmtId="166" fontId="3" fillId="0" borderId="4" xfId="0" applyNumberFormat="1" applyFont="1" applyBorder="1"/>
    <xf numFmtId="8" fontId="3" fillId="0" borderId="4" xfId="1" applyNumberFormat="1" applyFont="1" applyBorder="1" applyAlignment="1">
      <alignment horizontal="center"/>
    </xf>
    <xf numFmtId="0" fontId="7" fillId="0" borderId="0" xfId="0" applyFont="1"/>
    <xf numFmtId="0" fontId="6" fillId="3" borderId="34" xfId="0" applyFont="1" applyFill="1" applyBorder="1"/>
    <xf numFmtId="0" fontId="2" fillId="0" borderId="4" xfId="1" applyFont="1" applyBorder="1" applyAlignment="1">
      <alignment horizontal="center"/>
    </xf>
    <xf numFmtId="165" fontId="4" fillId="0" borderId="4" xfId="1" applyNumberFormat="1" applyFont="1" applyBorder="1" applyAlignment="1">
      <alignment horizontal="center"/>
    </xf>
    <xf numFmtId="8" fontId="2" fillId="0" borderId="4" xfId="1" applyNumberFormat="1" applyFont="1" applyBorder="1" applyAlignment="1">
      <alignment horizontal="center"/>
    </xf>
    <xf numFmtId="0" fontId="4" fillId="0" borderId="4" xfId="1" applyFont="1" applyBorder="1" applyAlignment="1">
      <alignment horizontal="center"/>
    </xf>
    <xf numFmtId="0" fontId="6" fillId="4" borderId="34" xfId="0" applyFont="1" applyFill="1" applyBorder="1"/>
    <xf numFmtId="0" fontId="6" fillId="5" borderId="34" xfId="0" applyFont="1" applyFill="1" applyBorder="1"/>
    <xf numFmtId="8" fontId="2" fillId="5" borderId="4" xfId="1" applyNumberFormat="1" applyFont="1" applyFill="1" applyBorder="1" applyAlignment="1">
      <alignment horizontal="center"/>
    </xf>
    <xf numFmtId="0" fontId="6" fillId="6" borderId="4" xfId="0" applyFont="1" applyFill="1" applyBorder="1"/>
    <xf numFmtId="17" fontId="11" fillId="0" borderId="4" xfId="2" quotePrefix="1" applyNumberFormat="1" applyFont="1" applyBorder="1" applyAlignment="1">
      <alignment wrapText="1"/>
    </xf>
    <xf numFmtId="0" fontId="11" fillId="0" borderId="4" xfId="2" applyFont="1" applyBorder="1" applyAlignment="1">
      <alignment wrapText="1"/>
    </xf>
    <xf numFmtId="0" fontId="11" fillId="0" borderId="4" xfId="2" applyFont="1" applyBorder="1" applyAlignment="1">
      <alignment horizontal="right" wrapText="1"/>
    </xf>
    <xf numFmtId="0" fontId="0" fillId="0" borderId="4" xfId="0" applyBorder="1"/>
    <xf numFmtId="17" fontId="12" fillId="6" borderId="4" xfId="2" quotePrefix="1" applyNumberFormat="1" applyFont="1" applyFill="1" applyBorder="1" applyAlignment="1">
      <alignment horizontal="center" vertical="center" wrapText="1"/>
    </xf>
    <xf numFmtId="0" fontId="12" fillId="6" borderId="4" xfId="2" applyFont="1" applyFill="1" applyBorder="1" applyAlignment="1">
      <alignment horizontal="center" vertical="center" wrapText="1"/>
    </xf>
    <xf numFmtId="0" fontId="6" fillId="6" borderId="4" xfId="0" applyFont="1" applyFill="1" applyBorder="1" applyAlignment="1">
      <alignment horizontal="center" vertical="center"/>
    </xf>
    <xf numFmtId="17" fontId="12" fillId="0" borderId="4" xfId="2" quotePrefix="1" applyNumberFormat="1" applyFont="1" applyBorder="1" applyAlignment="1">
      <alignment horizontal="center" vertical="center" wrapText="1"/>
    </xf>
    <xf numFmtId="0" fontId="12" fillId="0" borderId="4" xfId="2" applyFont="1" applyBorder="1" applyAlignment="1">
      <alignment horizontal="center" vertical="center" wrapText="1"/>
    </xf>
    <xf numFmtId="0" fontId="6" fillId="0" borderId="4" xfId="0" applyFont="1" applyBorder="1" applyAlignment="1">
      <alignment horizontal="center" vertical="center"/>
    </xf>
    <xf numFmtId="165" fontId="2" fillId="0" borderId="4" xfId="1" applyNumberFormat="1" applyFont="1" applyBorder="1" applyAlignment="1">
      <alignment horizontal="center" vertical="center"/>
    </xf>
    <xf numFmtId="0" fontId="2" fillId="0" borderId="0" xfId="1" applyFont="1" applyAlignment="1">
      <alignment horizontal="center"/>
    </xf>
    <xf numFmtId="3" fontId="2" fillId="0" borderId="0" xfId="1" applyNumberFormat="1" applyFont="1" applyAlignment="1">
      <alignment horizontal="center"/>
    </xf>
    <xf numFmtId="3" fontId="6" fillId="0" borderId="4" xfId="0" applyNumberFormat="1" applyFont="1" applyBorder="1" applyAlignment="1">
      <alignment vertical="center"/>
    </xf>
    <xf numFmtId="3" fontId="2" fillId="0" borderId="4" xfId="1" applyNumberFormat="1" applyFont="1" applyBorder="1" applyAlignment="1">
      <alignment vertical="center"/>
    </xf>
    <xf numFmtId="165" fontId="3" fillId="0" borderId="16" xfId="1" applyNumberFormat="1" applyFont="1" applyBorder="1" applyAlignment="1">
      <alignment horizontal="center"/>
    </xf>
    <xf numFmtId="165" fontId="3" fillId="0" borderId="19" xfId="1" applyNumberFormat="1" applyFont="1" applyBorder="1" applyAlignment="1">
      <alignment horizontal="center"/>
    </xf>
    <xf numFmtId="165" fontId="3" fillId="0" borderId="19" xfId="1" applyNumberFormat="1" applyFont="1" applyBorder="1" applyAlignment="1">
      <alignment horizontal="center" vertical="center" wrapText="1"/>
    </xf>
    <xf numFmtId="165" fontId="3" fillId="0" borderId="0" xfId="1" applyNumberFormat="1" applyFont="1" applyAlignment="1">
      <alignment horizontal="center" vertical="center" wrapText="1"/>
    </xf>
    <xf numFmtId="3" fontId="3" fillId="0" borderId="37" xfId="1" applyNumberFormat="1" applyFont="1" applyBorder="1" applyAlignment="1">
      <alignment horizontal="center"/>
    </xf>
    <xf numFmtId="8" fontId="0" fillId="0" borderId="4" xfId="0" applyNumberFormat="1" applyBorder="1"/>
    <xf numFmtId="165" fontId="13" fillId="0" borderId="7" xfId="1" quotePrefix="1" applyNumberFormat="1" applyFont="1" applyBorder="1" applyAlignment="1">
      <alignment horizontal="center"/>
    </xf>
    <xf numFmtId="165" fontId="13" fillId="0" borderId="4" xfId="1" quotePrefix="1" applyNumberFormat="1" applyFont="1" applyBorder="1" applyAlignment="1">
      <alignment horizontal="center"/>
    </xf>
    <xf numFmtId="165" fontId="13" fillId="0" borderId="6" xfId="1" quotePrefix="1" applyNumberFormat="1" applyFont="1" applyBorder="1" applyAlignment="1">
      <alignment horizontal="center"/>
    </xf>
    <xf numFmtId="3" fontId="9" fillId="0" borderId="4" xfId="0" applyNumberFormat="1" applyFont="1" applyBorder="1" applyAlignment="1">
      <alignment vertical="center"/>
    </xf>
    <xf numFmtId="0" fontId="14" fillId="0" borderId="0" xfId="0" applyFont="1"/>
    <xf numFmtId="167" fontId="3" fillId="0" borderId="4" xfId="0" applyNumberFormat="1" applyFont="1" applyBorder="1" applyAlignment="1">
      <alignment horizontal="right" vertical="center" wrapText="1"/>
    </xf>
    <xf numFmtId="167" fontId="2" fillId="0" borderId="4" xfId="1" applyNumberFormat="1" applyFont="1" applyBorder="1" applyAlignment="1">
      <alignment horizontal="right"/>
    </xf>
    <xf numFmtId="167" fontId="3" fillId="0" borderId="4" xfId="1" applyNumberFormat="1" applyFont="1" applyBorder="1" applyAlignment="1">
      <alignment horizontal="right"/>
    </xf>
    <xf numFmtId="167" fontId="2" fillId="4" borderId="4" xfId="1" applyNumberFormat="1" applyFont="1" applyFill="1" applyBorder="1" applyAlignment="1">
      <alignment horizontal="right"/>
    </xf>
    <xf numFmtId="167" fontId="3" fillId="0" borderId="4" xfId="0" applyNumberFormat="1" applyFont="1" applyBorder="1"/>
    <xf numFmtId="167" fontId="2" fillId="0" borderId="4" xfId="1" applyNumberFormat="1" applyFont="1" applyBorder="1"/>
    <xf numFmtId="167" fontId="3" fillId="0" borderId="4" xfId="1" applyNumberFormat="1" applyFont="1" applyBorder="1"/>
    <xf numFmtId="167" fontId="2" fillId="3" borderId="4" xfId="1" applyNumberFormat="1" applyFont="1" applyFill="1" applyBorder="1"/>
    <xf numFmtId="167" fontId="9" fillId="0" borderId="0" xfId="0" applyNumberFormat="1" applyFont="1"/>
    <xf numFmtId="0" fontId="11" fillId="0" borderId="0" xfId="6" applyFont="1" applyAlignment="1">
      <alignment horizontal="center"/>
    </xf>
    <xf numFmtId="168" fontId="11" fillId="0" borderId="0" xfId="6" applyNumberFormat="1" applyFont="1" applyAlignment="1">
      <alignment horizontal="right" wrapText="1"/>
    </xf>
    <xf numFmtId="168" fontId="11" fillId="0" borderId="43" xfId="7" applyNumberFormat="1" applyFont="1" applyBorder="1" applyAlignment="1">
      <alignment horizontal="right" wrapText="1"/>
    </xf>
    <xf numFmtId="165" fontId="3" fillId="0" borderId="0" xfId="1" applyNumberFormat="1" applyFont="1" applyAlignment="1">
      <alignment horizontal="center"/>
    </xf>
    <xf numFmtId="0" fontId="11" fillId="0" borderId="0" xfId="7" applyFont="1" applyAlignment="1">
      <alignment horizontal="center"/>
    </xf>
    <xf numFmtId="0" fontId="16" fillId="0" borderId="0" xfId="9" applyFont="1" applyAlignment="1">
      <alignment horizontal="center"/>
    </xf>
    <xf numFmtId="1" fontId="17" fillId="0" borderId="18" xfId="3" applyNumberFormat="1" applyFont="1" applyBorder="1" applyAlignment="1">
      <alignment horizontal="center" vertical="center" wrapText="1"/>
    </xf>
    <xf numFmtId="1" fontId="17" fillId="0" borderId="9" xfId="3" applyNumberFormat="1" applyFont="1" applyBorder="1" applyAlignment="1">
      <alignment horizontal="center" vertical="center" wrapText="1"/>
    </xf>
    <xf numFmtId="1" fontId="17" fillId="0" borderId="41" xfId="3" applyNumberFormat="1" applyFont="1" applyBorder="1" applyAlignment="1">
      <alignment horizontal="center" vertical="center" wrapText="1"/>
    </xf>
    <xf numFmtId="3" fontId="17" fillId="0" borderId="38" xfId="4" applyNumberFormat="1" applyFont="1" applyBorder="1" applyAlignment="1">
      <alignment horizontal="center" vertical="center" wrapText="1"/>
    </xf>
    <xf numFmtId="3" fontId="17" fillId="0" borderId="25" xfId="4" applyNumberFormat="1" applyFont="1" applyBorder="1" applyAlignment="1">
      <alignment horizontal="center" vertical="center" wrapText="1"/>
    </xf>
    <xf numFmtId="3" fontId="17" fillId="0" borderId="24" xfId="4" applyNumberFormat="1" applyFont="1" applyBorder="1" applyAlignment="1">
      <alignment horizontal="center" vertical="center" wrapText="1"/>
    </xf>
    <xf numFmtId="165" fontId="13" fillId="0" borderId="0" xfId="1" applyNumberFormat="1" applyFont="1" applyAlignment="1">
      <alignment horizontal="center"/>
    </xf>
    <xf numFmtId="165" fontId="2" fillId="0" borderId="23" xfId="1" quotePrefix="1" applyNumberFormat="1" applyFont="1" applyBorder="1" applyAlignment="1">
      <alignment horizontal="center"/>
    </xf>
    <xf numFmtId="165" fontId="2" fillId="0" borderId="3" xfId="1" quotePrefix="1" applyNumberFormat="1" applyFont="1" applyBorder="1" applyAlignment="1">
      <alignment horizontal="center"/>
    </xf>
    <xf numFmtId="165" fontId="2" fillId="0" borderId="5" xfId="1" quotePrefix="1" applyNumberFormat="1" applyFont="1" applyBorder="1" applyAlignment="1">
      <alignment horizontal="center"/>
    </xf>
    <xf numFmtId="165" fontId="2" fillId="0" borderId="7" xfId="1" quotePrefix="1" applyNumberFormat="1" applyFont="1" applyBorder="1" applyAlignment="1">
      <alignment horizontal="center"/>
    </xf>
    <xf numFmtId="165" fontId="2" fillId="0" borderId="4" xfId="1" quotePrefix="1" applyNumberFormat="1" applyFont="1" applyBorder="1" applyAlignment="1">
      <alignment horizontal="center"/>
    </xf>
    <xf numFmtId="165" fontId="2" fillId="0" borderId="6" xfId="1" quotePrefix="1" applyNumberFormat="1" applyFont="1" applyBorder="1" applyAlignment="1">
      <alignment horizontal="center"/>
    </xf>
    <xf numFmtId="165" fontId="2" fillId="0" borderId="7" xfId="1" applyNumberFormat="1" applyFont="1" applyBorder="1" applyAlignment="1">
      <alignment horizontal="center"/>
    </xf>
    <xf numFmtId="165" fontId="2" fillId="0" borderId="13" xfId="1" applyNumberFormat="1" applyFont="1" applyBorder="1" applyAlignment="1">
      <alignment horizontal="center"/>
    </xf>
    <xf numFmtId="165" fontId="2" fillId="0" borderId="14" xfId="1" applyNumberFormat="1" applyFont="1" applyBorder="1" applyAlignment="1">
      <alignment horizontal="center"/>
    </xf>
    <xf numFmtId="165" fontId="2" fillId="0" borderId="15" xfId="1" applyNumberFormat="1" applyFont="1" applyBorder="1" applyAlignment="1">
      <alignment horizontal="center"/>
    </xf>
    <xf numFmtId="165" fontId="19" fillId="0" borderId="7" xfId="1" applyNumberFormat="1" applyFont="1" applyBorder="1" applyAlignment="1">
      <alignment horizontal="center"/>
    </xf>
    <xf numFmtId="165" fontId="19" fillId="0" borderId="6" xfId="1" applyNumberFormat="1" applyFont="1" applyBorder="1" applyAlignment="1">
      <alignment horizontal="center"/>
    </xf>
    <xf numFmtId="165" fontId="3" fillId="0" borderId="22" xfId="1" applyNumberFormat="1" applyFont="1" applyBorder="1" applyAlignment="1">
      <alignment horizontal="center" vertical="center"/>
    </xf>
    <xf numFmtId="165" fontId="3" fillId="0" borderId="34" xfId="1" applyNumberFormat="1" applyFont="1" applyBorder="1" applyAlignment="1">
      <alignment horizontal="center" vertical="center"/>
    </xf>
    <xf numFmtId="165" fontId="3" fillId="0" borderId="18" xfId="1" applyNumberFormat="1" applyFont="1" applyBorder="1" applyAlignment="1">
      <alignment horizontal="center" vertical="center"/>
    </xf>
    <xf numFmtId="165" fontId="3" fillId="0" borderId="4" xfId="1" applyNumberFormat="1" applyFont="1" applyBorder="1" applyAlignment="1">
      <alignment horizontal="center" vertical="center"/>
    </xf>
    <xf numFmtId="165" fontId="3" fillId="0" borderId="18" xfId="1" applyNumberFormat="1" applyFont="1" applyBorder="1" applyAlignment="1">
      <alignment horizontal="center"/>
    </xf>
    <xf numFmtId="165" fontId="3" fillId="0" borderId="9" xfId="1" applyNumberFormat="1" applyFont="1" applyBorder="1" applyAlignment="1">
      <alignment horizontal="center"/>
    </xf>
    <xf numFmtId="0" fontId="11" fillId="0" borderId="43" xfId="10" applyFont="1" applyBorder="1" applyAlignment="1">
      <alignment horizontal="right" wrapText="1"/>
    </xf>
    <xf numFmtId="0" fontId="11" fillId="0" borderId="43" xfId="10" applyFont="1" applyBorder="1" applyAlignment="1">
      <alignment wrapText="1"/>
    </xf>
    <xf numFmtId="0" fontId="11" fillId="0" borderId="0" xfId="10" applyFont="1" applyAlignment="1">
      <alignment horizontal="center"/>
    </xf>
    <xf numFmtId="0" fontId="11" fillId="0" borderId="0" xfId="10" applyFont="1" applyAlignment="1">
      <alignment wrapText="1"/>
    </xf>
    <xf numFmtId="0" fontId="11" fillId="0" borderId="0" xfId="10" applyFont="1" applyAlignment="1">
      <alignment horizontal="right" wrapText="1"/>
    </xf>
    <xf numFmtId="3" fontId="0" fillId="0" borderId="0" xfId="0" applyNumberFormat="1"/>
    <xf numFmtId="3" fontId="2" fillId="0" borderId="42" xfId="1" applyNumberFormat="1" applyFont="1" applyBorder="1" applyAlignment="1">
      <alignment vertical="center"/>
    </xf>
    <xf numFmtId="3" fontId="14" fillId="0" borderId="0" xfId="0" applyNumberFormat="1" applyFont="1" applyAlignment="1">
      <alignment vertical="center"/>
    </xf>
    <xf numFmtId="10" fontId="2" fillId="0" borderId="0" xfId="1" applyNumberFormat="1" applyFont="1" applyAlignment="1">
      <alignment horizontal="center"/>
    </xf>
    <xf numFmtId="10" fontId="0" fillId="0" borderId="0" xfId="0" applyNumberFormat="1"/>
    <xf numFmtId="164" fontId="3" fillId="0" borderId="37" xfId="1" applyNumberFormat="1" applyFont="1" applyBorder="1" applyAlignment="1">
      <alignment horizontal="center" vertical="center" wrapText="1"/>
    </xf>
    <xf numFmtId="164" fontId="3" fillId="0" borderId="30" xfId="1" applyNumberFormat="1" applyFont="1" applyBorder="1" applyAlignment="1">
      <alignment horizontal="center" vertical="center" wrapText="1"/>
    </xf>
    <xf numFmtId="165" fontId="2" fillId="0" borderId="45" xfId="1" applyNumberFormat="1" applyFont="1" applyBorder="1" applyAlignment="1">
      <alignment horizontal="center" wrapText="1"/>
    </xf>
    <xf numFmtId="3" fontId="11" fillId="0" borderId="4" xfId="7" applyNumberFormat="1" applyFont="1" applyBorder="1" applyAlignment="1">
      <alignment horizontal="center" wrapText="1"/>
    </xf>
    <xf numFmtId="3" fontId="11" fillId="0" borderId="43" xfId="8" applyNumberFormat="1" applyFont="1" applyBorder="1" applyAlignment="1">
      <alignment horizontal="right" wrapText="1"/>
    </xf>
    <xf numFmtId="0" fontId="3" fillId="0" borderId="36" xfId="1" applyFont="1" applyBorder="1" applyAlignment="1">
      <alignment horizontal="center"/>
    </xf>
    <xf numFmtId="168" fontId="11" fillId="0" borderId="43" xfId="6" applyNumberFormat="1" applyFont="1" applyBorder="1" applyAlignment="1">
      <alignment horizontal="right" wrapText="1"/>
    </xf>
    <xf numFmtId="168" fontId="11" fillId="0" borderId="0" xfId="5" applyNumberFormat="1" applyFont="1" applyAlignment="1">
      <alignment horizontal="right" wrapText="1"/>
    </xf>
    <xf numFmtId="3" fontId="11" fillId="0" borderId="48" xfId="8" applyNumberFormat="1" applyFont="1" applyBorder="1" applyAlignment="1">
      <alignment horizontal="right" wrapText="1"/>
    </xf>
    <xf numFmtId="3" fontId="11" fillId="0" borderId="0" xfId="8" applyNumberFormat="1" applyFont="1" applyAlignment="1">
      <alignment horizontal="right" wrapText="1"/>
    </xf>
    <xf numFmtId="168" fontId="11" fillId="0" borderId="43" xfId="11" applyNumberFormat="1" applyFont="1" applyBorder="1" applyAlignment="1">
      <alignment horizontal="right" wrapText="1"/>
    </xf>
    <xf numFmtId="167" fontId="0" fillId="0" borderId="0" xfId="0" applyNumberFormat="1"/>
    <xf numFmtId="168" fontId="21" fillId="0" borderId="43" xfId="12" applyNumberFormat="1" applyFont="1" applyBorder="1" applyAlignment="1">
      <alignment horizontal="right" wrapText="1"/>
    </xf>
    <xf numFmtId="165" fontId="2" fillId="8" borderId="6" xfId="1" applyNumberFormat="1" applyFont="1" applyFill="1" applyBorder="1" applyAlignment="1">
      <alignment horizontal="center"/>
    </xf>
    <xf numFmtId="3" fontId="5" fillId="0" borderId="4" xfId="0" applyNumberFormat="1" applyFont="1" applyBorder="1" applyAlignment="1">
      <alignment horizontal="center" vertical="center" wrapText="1"/>
    </xf>
    <xf numFmtId="165" fontId="3" fillId="8" borderId="27" xfId="1" applyNumberFormat="1" applyFont="1" applyFill="1" applyBorder="1" applyAlignment="1">
      <alignment horizontal="center"/>
    </xf>
    <xf numFmtId="165" fontId="2" fillId="8" borderId="19" xfId="1" applyNumberFormat="1" applyFont="1" applyFill="1" applyBorder="1" applyAlignment="1">
      <alignment horizontal="center"/>
    </xf>
    <xf numFmtId="165" fontId="2" fillId="8" borderId="28" xfId="1" applyNumberFormat="1" applyFont="1" applyFill="1" applyBorder="1" applyAlignment="1">
      <alignment horizontal="center"/>
    </xf>
    <xf numFmtId="165" fontId="2" fillId="8" borderId="17" xfId="1" applyNumberFormat="1" applyFont="1" applyFill="1" applyBorder="1" applyAlignment="1">
      <alignment horizontal="center"/>
    </xf>
    <xf numFmtId="168" fontId="11" fillId="0" borderId="49" xfId="7" applyNumberFormat="1" applyFont="1" applyBorder="1" applyAlignment="1">
      <alignment horizontal="right" wrapText="1"/>
    </xf>
    <xf numFmtId="168" fontId="11" fillId="0" borderId="0" xfId="7" applyNumberFormat="1" applyFont="1" applyAlignment="1">
      <alignment horizontal="right" wrapText="1"/>
    </xf>
    <xf numFmtId="0" fontId="11" fillId="0" borderId="0" xfId="5" applyFont="1" applyAlignment="1">
      <alignment horizontal="center"/>
    </xf>
    <xf numFmtId="0" fontId="11" fillId="0" borderId="0" xfId="8" applyFont="1" applyAlignment="1">
      <alignment horizontal="center"/>
    </xf>
    <xf numFmtId="168" fontId="11" fillId="0" borderId="0" xfId="11" applyNumberFormat="1" applyFont="1" applyAlignment="1">
      <alignment horizontal="right" wrapText="1"/>
    </xf>
    <xf numFmtId="0" fontId="11" fillId="0" borderId="0" xfId="11" applyFont="1" applyAlignment="1">
      <alignment horizontal="center"/>
    </xf>
    <xf numFmtId="165" fontId="3" fillId="0" borderId="0" xfId="1" applyNumberFormat="1" applyFont="1" applyAlignment="1">
      <alignment horizontal="center" vertical="center"/>
    </xf>
    <xf numFmtId="165" fontId="0" fillId="5" borderId="0" xfId="0" applyNumberFormat="1" applyFill="1"/>
    <xf numFmtId="3" fontId="22" fillId="0" borderId="4" xfId="2" applyNumberFormat="1" applyFont="1" applyBorder="1" applyAlignment="1">
      <alignment vertical="center" wrapText="1"/>
    </xf>
    <xf numFmtId="0" fontId="22" fillId="0" borderId="43" xfId="10" applyFont="1" applyBorder="1" applyAlignment="1">
      <alignment horizontal="right" wrapText="1"/>
    </xf>
    <xf numFmtId="3" fontId="23" fillId="0" borderId="4" xfId="0" applyNumberFormat="1" applyFont="1" applyBorder="1" applyAlignment="1">
      <alignment vertical="center"/>
    </xf>
    <xf numFmtId="3" fontId="24" fillId="2" borderId="4" xfId="0" applyNumberFormat="1" applyFont="1" applyFill="1" applyBorder="1" applyAlignment="1">
      <alignment vertical="center"/>
    </xf>
    <xf numFmtId="165" fontId="2" fillId="8" borderId="16" xfId="1" applyNumberFormat="1" applyFont="1" applyFill="1" applyBorder="1" applyAlignment="1">
      <alignment horizontal="center"/>
    </xf>
    <xf numFmtId="164" fontId="2" fillId="0" borderId="0" xfId="1" applyNumberFormat="1" applyFont="1" applyAlignment="1">
      <alignment horizontal="center" vertical="center" wrapText="1"/>
    </xf>
    <xf numFmtId="0" fontId="25" fillId="7" borderId="44" xfId="13" applyFont="1" applyFill="1" applyBorder="1" applyAlignment="1">
      <alignment horizontal="center"/>
    </xf>
    <xf numFmtId="0" fontId="25" fillId="0" borderId="50" xfId="13" applyFont="1" applyBorder="1" applyAlignment="1">
      <alignment wrapText="1"/>
    </xf>
    <xf numFmtId="0" fontId="25" fillId="0" borderId="50" xfId="13" applyFont="1" applyBorder="1" applyAlignment="1">
      <alignment horizontal="right" wrapText="1"/>
    </xf>
    <xf numFmtId="3" fontId="17" fillId="0" borderId="4" xfId="2" applyNumberFormat="1" applyFont="1" applyBorder="1" applyAlignment="1">
      <alignment vertical="center" wrapText="1"/>
    </xf>
    <xf numFmtId="3" fontId="17" fillId="0" borderId="4" xfId="2" quotePrefix="1" applyNumberFormat="1" applyFont="1" applyBorder="1" applyAlignment="1">
      <alignment vertical="center" wrapText="1"/>
    </xf>
    <xf numFmtId="3" fontId="14" fillId="0" borderId="4" xfId="0" applyNumberFormat="1" applyFont="1" applyBorder="1" applyAlignment="1">
      <alignment vertical="center"/>
    </xf>
    <xf numFmtId="0" fontId="11" fillId="0" borderId="0" xfId="10" applyFont="1" applyAlignment="1">
      <alignment horizontal="left"/>
    </xf>
    <xf numFmtId="0" fontId="6" fillId="0" borderId="42" xfId="0" applyFont="1" applyBorder="1" applyAlignment="1">
      <alignment horizontal="center" vertical="center"/>
    </xf>
    <xf numFmtId="164" fontId="2" fillId="0" borderId="27" xfId="1" applyNumberFormat="1" applyFont="1" applyBorder="1" applyAlignment="1">
      <alignment horizontal="center" wrapText="1"/>
    </xf>
    <xf numFmtId="164" fontId="2" fillId="0" borderId="28" xfId="1" applyNumberFormat="1" applyFont="1" applyBorder="1" applyAlignment="1">
      <alignment horizontal="center" wrapText="1"/>
    </xf>
    <xf numFmtId="164" fontId="2" fillId="0" borderId="47" xfId="1" applyNumberFormat="1" applyFont="1" applyBorder="1" applyAlignment="1">
      <alignment horizontal="center" vertical="center" wrapText="1"/>
    </xf>
    <xf numFmtId="164" fontId="2" fillId="0" borderId="32" xfId="1" applyNumberFormat="1" applyFont="1" applyBorder="1" applyAlignment="1">
      <alignment horizontal="center" vertical="center" wrapText="1"/>
    </xf>
    <xf numFmtId="0" fontId="2" fillId="0" borderId="20" xfId="1" applyFont="1" applyBorder="1" applyAlignment="1">
      <alignment horizontal="center"/>
    </xf>
    <xf numFmtId="0" fontId="2" fillId="0" borderId="0" xfId="1" applyFont="1" applyAlignment="1">
      <alignment horizontal="center"/>
    </xf>
    <xf numFmtId="0" fontId="2" fillId="0" borderId="21" xfId="1" applyFont="1" applyBorder="1" applyAlignment="1">
      <alignment horizontal="center"/>
    </xf>
    <xf numFmtId="164" fontId="2" fillId="0" borderId="10" xfId="1" applyNumberFormat="1" applyFont="1" applyBorder="1" applyAlignment="1">
      <alignment horizontal="center" vertical="center" wrapText="1"/>
    </xf>
    <xf numFmtId="164" fontId="2" fillId="0" borderId="30" xfId="1" applyNumberFormat="1" applyFont="1" applyBorder="1" applyAlignment="1">
      <alignment horizontal="center" vertical="center" wrapText="1"/>
    </xf>
    <xf numFmtId="164" fontId="2" fillId="0" borderId="12" xfId="1" applyNumberFormat="1" applyFont="1" applyBorder="1" applyAlignment="1">
      <alignment horizontal="center" vertical="center" wrapText="1"/>
    </xf>
    <xf numFmtId="164" fontId="2" fillId="0" borderId="31" xfId="1" applyNumberFormat="1" applyFont="1" applyBorder="1" applyAlignment="1">
      <alignment horizontal="center" vertical="center" wrapText="1"/>
    </xf>
    <xf numFmtId="164" fontId="2" fillId="0" borderId="46" xfId="1" applyNumberFormat="1" applyFont="1" applyBorder="1" applyAlignment="1">
      <alignment horizontal="center" wrapText="1"/>
    </xf>
    <xf numFmtId="164" fontId="2" fillId="0" borderId="36" xfId="1" applyNumberFormat="1" applyFont="1" applyBorder="1" applyAlignment="1">
      <alignment horizontal="center" wrapText="1"/>
    </xf>
    <xf numFmtId="164" fontId="3" fillId="0" borderId="27" xfId="1" applyNumberFormat="1" applyFont="1" applyBorder="1" applyAlignment="1">
      <alignment horizontal="center" vertical="center" wrapText="1"/>
    </xf>
    <xf numFmtId="164" fontId="3" fillId="0" borderId="28" xfId="1" applyNumberFormat="1" applyFont="1" applyBorder="1" applyAlignment="1">
      <alignment horizontal="center" vertical="center" wrapText="1"/>
    </xf>
    <xf numFmtId="0" fontId="3" fillId="0" borderId="20" xfId="1" applyFont="1" applyBorder="1" applyAlignment="1">
      <alignment horizontal="center"/>
    </xf>
    <xf numFmtId="0" fontId="3" fillId="0" borderId="21" xfId="1" applyFont="1" applyBorder="1" applyAlignment="1">
      <alignment horizontal="center"/>
    </xf>
    <xf numFmtId="164" fontId="3" fillId="0" borderId="35" xfId="1" applyNumberFormat="1" applyFont="1" applyBorder="1" applyAlignment="1">
      <alignment horizontal="center" vertical="center" wrapText="1"/>
    </xf>
    <xf numFmtId="164" fontId="3" fillId="0" borderId="36" xfId="1" applyNumberFormat="1" applyFont="1" applyBorder="1" applyAlignment="1">
      <alignment horizontal="center" vertical="center" wrapText="1"/>
    </xf>
    <xf numFmtId="165" fontId="3" fillId="0" borderId="12" xfId="1" applyNumberFormat="1" applyFont="1" applyBorder="1" applyAlignment="1">
      <alignment horizontal="center" vertical="center" wrapText="1"/>
    </xf>
    <xf numFmtId="165" fontId="3" fillId="0" borderId="31" xfId="1" applyNumberFormat="1" applyFont="1" applyBorder="1" applyAlignment="1">
      <alignment horizontal="center" vertical="center" wrapText="1"/>
    </xf>
    <xf numFmtId="165" fontId="3" fillId="0" borderId="8" xfId="1" applyNumberFormat="1" applyFont="1" applyBorder="1" applyAlignment="1">
      <alignment horizontal="center" vertical="center" wrapText="1"/>
    </xf>
    <xf numFmtId="165" fontId="3" fillId="0" borderId="32" xfId="1" applyNumberFormat="1" applyFont="1" applyBorder="1" applyAlignment="1">
      <alignment horizontal="center" vertical="center" wrapText="1"/>
    </xf>
    <xf numFmtId="164" fontId="2" fillId="0" borderId="27" xfId="1" applyNumberFormat="1" applyFont="1" applyBorder="1" applyAlignment="1">
      <alignment horizontal="center" vertical="center" wrapText="1"/>
    </xf>
    <xf numFmtId="164" fontId="2" fillId="0" borderId="28" xfId="1" applyNumberFormat="1" applyFont="1" applyBorder="1" applyAlignment="1">
      <alignment horizontal="center" vertical="center" wrapText="1"/>
    </xf>
    <xf numFmtId="164" fontId="2" fillId="0" borderId="29" xfId="1" applyNumberFormat="1" applyFont="1" applyBorder="1" applyAlignment="1">
      <alignment horizontal="center" vertical="center" wrapText="1"/>
    </xf>
    <xf numFmtId="164" fontId="2" fillId="0" borderId="38" xfId="1" applyNumberFormat="1" applyFont="1" applyBorder="1" applyAlignment="1">
      <alignment horizontal="center" vertical="center" wrapText="1"/>
    </xf>
    <xf numFmtId="164" fontId="2" fillId="0" borderId="24" xfId="1" applyNumberFormat="1" applyFont="1" applyBorder="1" applyAlignment="1">
      <alignment horizontal="center" vertical="center" wrapText="1"/>
    </xf>
    <xf numFmtId="164" fontId="2" fillId="0" borderId="35" xfId="1" applyNumberFormat="1" applyFont="1" applyBorder="1" applyAlignment="1">
      <alignment horizontal="center" vertical="center" wrapText="1"/>
    </xf>
    <xf numFmtId="164" fontId="2" fillId="0" borderId="36" xfId="1" applyNumberFormat="1" applyFont="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2" xfId="1" applyNumberFormat="1" applyFont="1" applyBorder="1" applyAlignment="1">
      <alignment horizontal="center" vertical="center" wrapText="1"/>
    </xf>
    <xf numFmtId="164" fontId="2" fillId="0" borderId="40" xfId="1" applyNumberFormat="1" applyFont="1" applyBorder="1" applyAlignment="1">
      <alignment horizontal="center" vertical="center" wrapText="1"/>
    </xf>
    <xf numFmtId="164" fontId="2" fillId="0" borderId="19" xfId="1" applyNumberFormat="1" applyFont="1" applyBorder="1" applyAlignment="1">
      <alignment horizontal="center" vertical="center" wrapText="1"/>
    </xf>
    <xf numFmtId="164" fontId="2" fillId="0" borderId="17" xfId="1" applyNumberFormat="1" applyFont="1" applyBorder="1" applyAlignment="1">
      <alignment horizontal="center" vertical="center" wrapText="1"/>
    </xf>
    <xf numFmtId="164" fontId="4" fillId="0" borderId="38" xfId="1" applyNumberFormat="1" applyFont="1" applyBorder="1" applyAlignment="1">
      <alignment horizontal="center" vertical="center" wrapText="1"/>
    </xf>
    <xf numFmtId="164" fontId="4" fillId="0" borderId="24" xfId="1" applyNumberFormat="1" applyFont="1" applyBorder="1" applyAlignment="1">
      <alignment horizontal="center" vertical="center" wrapText="1"/>
    </xf>
    <xf numFmtId="0" fontId="7" fillId="3" borderId="4" xfId="0" applyFont="1" applyFill="1" applyBorder="1" applyAlignment="1">
      <alignment horizontal="center"/>
    </xf>
    <xf numFmtId="0" fontId="7" fillId="5" borderId="4" xfId="0" applyFont="1" applyFill="1" applyBorder="1" applyAlignment="1">
      <alignment horizontal="center"/>
    </xf>
    <xf numFmtId="0" fontId="5" fillId="4" borderId="4" xfId="0" applyFont="1" applyFill="1" applyBorder="1" applyAlignment="1">
      <alignment horizontal="center"/>
    </xf>
    <xf numFmtId="8" fontId="0" fillId="0" borderId="9" xfId="0" applyNumberFormat="1" applyBorder="1" applyAlignment="1">
      <alignment horizontal="center"/>
    </xf>
    <xf numFmtId="0" fontId="0" fillId="0" borderId="34" xfId="0" applyBorder="1" applyAlignment="1">
      <alignment horizontal="center"/>
    </xf>
    <xf numFmtId="167" fontId="0" fillId="0" borderId="9" xfId="0" applyNumberFormat="1" applyBorder="1" applyAlignment="1">
      <alignment horizontal="center"/>
    </xf>
    <xf numFmtId="164" fontId="4" fillId="0" borderId="4"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cellXfs>
  <cellStyles count="14">
    <cellStyle name="Normal" xfId="0" builtinId="0"/>
    <cellStyle name="Normal 2" xfId="1" xr:uid="{00000000-0005-0000-0000-000001000000}"/>
    <cellStyle name="Normal_Hoja3" xfId="3" xr:uid="{487A44F9-F763-432A-9ABE-16F8C8324FBA}"/>
    <cellStyle name="Normal_Hoja6" xfId="4" xr:uid="{1384E328-6791-40BB-96F8-024E04FF4BAF}"/>
    <cellStyle name="Normal_Km recorridos por línea y mes" xfId="7" xr:uid="{1AF31AAB-E281-4546-BBB4-34A9907A22A5}"/>
    <cellStyle name="Normal_Km recorridos por línea y mes_1" xfId="9" xr:uid="{5E6230CE-4462-457B-85B5-04970B516893}"/>
    <cellStyle name="Normal_Plazas por línea y mes" xfId="5" xr:uid="{DBE71EA9-E8F3-4D49-A158-EAFFA392AF98}"/>
    <cellStyle name="Normal_RES" xfId="2" xr:uid="{840922BD-676B-4E1E-B802-DA8E38ADC0E6}"/>
    <cellStyle name="Normal_Viaj forma pago-distanc tarif" xfId="10" xr:uid="{6E3113C4-6096-4453-85A4-87AD3A7DDB6E}"/>
    <cellStyle name="Normal_Viaj forma pago-distanc tarif_1" xfId="13" xr:uid="{AD7DCFB4-10EB-42E8-814E-25B37D79D319}"/>
    <cellStyle name="Normal_Viajeros por línea-mes" xfId="8" xr:uid="{DEA1CDA4-554D-4537-9D8D-022C124EB013}"/>
    <cellStyle name="Normal_Viajeros-km por línea-mes" xfId="11" xr:uid="{D02E47FF-D159-451D-A476-EDC5AEA30E34}"/>
    <cellStyle name="Normal_Viajeros-km por línea-mes_1" xfId="12" xr:uid="{5E07FC31-DBAF-4F1D-A480-0685E5162BE7}"/>
    <cellStyle name="Normal_Viajes por línea y mes" xfId="6" xr:uid="{3DBBD965-61D0-47D8-844C-AB4DA93FB6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Viajeros</a:t>
            </a:r>
            <a:r>
              <a:rPr lang="es-ES" baseline="0"/>
              <a:t> x Km. recorridos</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530-4AC2-AD47-67F66DFCFA2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530-4AC2-AD47-67F66DFCFA2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530-4AC2-AD47-67F66DFCFA22}"/>
              </c:ext>
            </c:extLst>
          </c:dPt>
          <c:cat>
            <c:strRef>
              <c:f>'Viaj forma pago-distanc tarif'!$N$9:$N$11</c:f>
              <c:strCache>
                <c:ptCount val="3"/>
                <c:pt idx="0">
                  <c:v>0-50</c:v>
                </c:pt>
                <c:pt idx="1">
                  <c:v>50-90</c:v>
                </c:pt>
                <c:pt idx="2">
                  <c:v>&gt;90</c:v>
                </c:pt>
              </c:strCache>
            </c:strRef>
          </c:cat>
          <c:val>
            <c:numRef>
              <c:f>'Viaj forma pago-distanc tarif'!$O$9:$O$11</c:f>
              <c:numCache>
                <c:formatCode>0.00%</c:formatCode>
                <c:ptCount val="3"/>
                <c:pt idx="0">
                  <c:v>0.98074225442543728</c:v>
                </c:pt>
                <c:pt idx="1">
                  <c:v>1.1294704391164652E-2</c:v>
                </c:pt>
                <c:pt idx="2">
                  <c:v>7.9630411833980924E-3</c:v>
                </c:pt>
              </c:numCache>
            </c:numRef>
          </c:val>
          <c:extLst>
            <c:ext xmlns:c16="http://schemas.microsoft.com/office/drawing/2014/chart" uri="{C3380CC4-5D6E-409C-BE32-E72D297353CC}">
              <c16:uniqueId val="{00000000-34B8-4A9E-BDD9-79A72F5FF70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Viajeros x Km recorridos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2612270341207349"/>
          <c:y val="0.19486111111111112"/>
          <c:w val="0.81982174103237093"/>
          <c:h val="0.72088764946048411"/>
        </c:manualLayout>
      </c:layout>
      <c:barChart>
        <c:barDir val="bar"/>
        <c:grouping val="clustered"/>
        <c:varyColors val="0"/>
        <c:ser>
          <c:idx val="0"/>
          <c:order val="0"/>
          <c:spPr>
            <a:solidFill>
              <a:schemeClr val="accent1"/>
            </a:solidFill>
            <a:ln>
              <a:noFill/>
            </a:ln>
            <a:effectLst/>
          </c:spPr>
          <c:invertIfNegative val="0"/>
          <c:cat>
            <c:strRef>
              <c:f>'Viaj forma pago-distanc tarif'!$N$28:$N$37</c:f>
              <c:strCache>
                <c:ptCount val="10"/>
                <c:pt idx="0">
                  <c:v>1-14</c:v>
                </c:pt>
                <c:pt idx="1">
                  <c:v>15-20</c:v>
                </c:pt>
                <c:pt idx="2">
                  <c:v>21-30</c:v>
                </c:pt>
                <c:pt idx="3">
                  <c:v>31-40</c:v>
                </c:pt>
                <c:pt idx="4">
                  <c:v>41-50</c:v>
                </c:pt>
                <c:pt idx="5">
                  <c:v>51-60</c:v>
                </c:pt>
                <c:pt idx="6">
                  <c:v>61-70</c:v>
                </c:pt>
                <c:pt idx="7">
                  <c:v>71-80</c:v>
                </c:pt>
                <c:pt idx="8">
                  <c:v>81-90</c:v>
                </c:pt>
                <c:pt idx="9">
                  <c:v>91-103</c:v>
                </c:pt>
              </c:strCache>
            </c:strRef>
          </c:cat>
          <c:val>
            <c:numRef>
              <c:f>'Viaj forma pago-distanc tarif'!$O$28:$O$37</c:f>
              <c:numCache>
                <c:formatCode>0.00%</c:formatCode>
                <c:ptCount val="10"/>
                <c:pt idx="0">
                  <c:v>0.27036304552256057</c:v>
                </c:pt>
                <c:pt idx="1">
                  <c:v>0.13760433482333845</c:v>
                </c:pt>
                <c:pt idx="2">
                  <c:v>0.2377657652282569</c:v>
                </c:pt>
                <c:pt idx="3">
                  <c:v>0.29257142159777455</c:v>
                </c:pt>
                <c:pt idx="4">
                  <c:v>4.2437687253506752E-2</c:v>
                </c:pt>
                <c:pt idx="5">
                  <c:v>2.7689280709236111E-3</c:v>
                </c:pt>
                <c:pt idx="6">
                  <c:v>2.3607755981772806E-3</c:v>
                </c:pt>
                <c:pt idx="7">
                  <c:v>5.2612345324111708E-3</c:v>
                </c:pt>
                <c:pt idx="8">
                  <c:v>9.0376618965258906E-4</c:v>
                </c:pt>
                <c:pt idx="9">
                  <c:v>7.9630411833980924E-3</c:v>
                </c:pt>
              </c:numCache>
            </c:numRef>
          </c:val>
          <c:extLst>
            <c:ext xmlns:c16="http://schemas.microsoft.com/office/drawing/2014/chart" uri="{C3380CC4-5D6E-409C-BE32-E72D297353CC}">
              <c16:uniqueId val="{00000000-8914-4D85-BB32-39993F701346}"/>
            </c:ext>
          </c:extLst>
        </c:ser>
        <c:dLbls>
          <c:showLegendKey val="0"/>
          <c:showVal val="0"/>
          <c:showCatName val="0"/>
          <c:showSerName val="0"/>
          <c:showPercent val="0"/>
          <c:showBubbleSize val="0"/>
        </c:dLbls>
        <c:gapWidth val="182"/>
        <c:axId val="645988424"/>
        <c:axId val="645994544"/>
      </c:barChart>
      <c:catAx>
        <c:axId val="645988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5994544"/>
        <c:crosses val="autoZero"/>
        <c:auto val="1"/>
        <c:lblAlgn val="ctr"/>
        <c:lblOffset val="100"/>
        <c:noMultiLvlLbl val="0"/>
      </c:catAx>
      <c:valAx>
        <c:axId val="64599454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5988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142875</xdr:colOff>
      <xdr:row>5</xdr:row>
      <xdr:rowOff>76199</xdr:rowOff>
    </xdr:from>
    <xdr:to>
      <xdr:col>19</xdr:col>
      <xdr:colOff>371475</xdr:colOff>
      <xdr:row>19</xdr:row>
      <xdr:rowOff>66674</xdr:rowOff>
    </xdr:to>
    <xdr:graphicFrame macro="">
      <xdr:nvGraphicFramePr>
        <xdr:cNvPr id="2" name="Gráfico 1">
          <a:extLst>
            <a:ext uri="{FF2B5EF4-FFF2-40B4-BE49-F238E27FC236}">
              <a16:creationId xmlns:a16="http://schemas.microsoft.com/office/drawing/2014/main" id="{351CC846-CF5B-478C-58A9-CCD4668BE2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19050</xdr:colOff>
      <xdr:row>23</xdr:row>
      <xdr:rowOff>114300</xdr:rowOff>
    </xdr:from>
    <xdr:to>
      <xdr:col>21</xdr:col>
      <xdr:colOff>19050</xdr:colOff>
      <xdr:row>38</xdr:row>
      <xdr:rowOff>0</xdr:rowOff>
    </xdr:to>
    <xdr:graphicFrame macro="">
      <xdr:nvGraphicFramePr>
        <xdr:cNvPr id="4" name="Gráfico 3">
          <a:extLst>
            <a:ext uri="{FF2B5EF4-FFF2-40B4-BE49-F238E27FC236}">
              <a16:creationId xmlns:a16="http://schemas.microsoft.com/office/drawing/2014/main" id="{5E579C20-4735-3BC8-D96C-9FC048EED5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F59"/>
  <sheetViews>
    <sheetView zoomScale="82" zoomScaleNormal="82" workbookViewId="0">
      <selection activeCell="M29" sqref="M29"/>
    </sheetView>
  </sheetViews>
  <sheetFormatPr baseColWidth="10" defaultRowHeight="15" x14ac:dyDescent="0.25"/>
  <cols>
    <col min="1" max="1" width="8.7109375" customWidth="1"/>
    <col min="2" max="2" width="14.28515625" customWidth="1"/>
    <col min="3" max="3" width="11.140625" customWidth="1"/>
    <col min="4" max="4" width="14.7109375" customWidth="1"/>
    <col min="5" max="5" width="11.140625" customWidth="1"/>
    <col min="6" max="6" width="11.85546875" customWidth="1"/>
    <col min="7" max="7" width="11.140625" customWidth="1"/>
    <col min="8" max="8" width="11.85546875" customWidth="1"/>
    <col min="9" max="9" width="11.140625" customWidth="1"/>
    <col min="10" max="10" width="11.85546875" customWidth="1"/>
    <col min="11" max="11" width="11.140625" customWidth="1"/>
    <col min="12" max="12" width="17.28515625" customWidth="1"/>
    <col min="13" max="13" width="11.140625" customWidth="1"/>
    <col min="14" max="14" width="12.5703125" customWidth="1"/>
    <col min="15" max="15" width="11.140625" customWidth="1"/>
    <col min="16" max="16" width="12.140625" customWidth="1"/>
    <col min="17" max="17" width="11.140625" customWidth="1"/>
    <col min="18" max="18" width="14.140625" bestFit="1" customWidth="1"/>
    <col min="19" max="19" width="11.140625" customWidth="1"/>
    <col min="20" max="20" width="11.85546875" customWidth="1"/>
    <col min="21" max="21" width="11.140625" customWidth="1"/>
    <col min="22" max="22" width="11.85546875" customWidth="1"/>
    <col min="23" max="23" width="11.140625" customWidth="1"/>
    <col min="24" max="24" width="10.5703125" style="37" customWidth="1"/>
    <col min="25" max="25" width="11.140625" customWidth="1"/>
    <col min="26" max="26" width="11.7109375" customWidth="1"/>
    <col min="28" max="28" width="12.28515625" customWidth="1"/>
  </cols>
  <sheetData>
    <row r="1" spans="1:32" ht="21" customHeight="1" thickBot="1" x14ac:dyDescent="0.3">
      <c r="A1" s="186" t="s">
        <v>88</v>
      </c>
      <c r="B1" s="187"/>
      <c r="C1" s="187"/>
      <c r="D1" s="187"/>
      <c r="E1" s="187"/>
      <c r="F1" s="187"/>
      <c r="G1" s="187"/>
      <c r="H1" s="187"/>
      <c r="I1" s="187"/>
      <c r="J1" s="187"/>
      <c r="K1" s="187"/>
      <c r="L1" s="187"/>
      <c r="M1" s="187"/>
      <c r="N1" s="187"/>
      <c r="O1" s="187"/>
      <c r="P1" s="187"/>
      <c r="Q1" s="187"/>
      <c r="R1" s="187"/>
      <c r="S1" s="187"/>
      <c r="T1" s="187"/>
      <c r="U1" s="187"/>
      <c r="V1" s="187"/>
      <c r="W1" s="187"/>
      <c r="X1" s="187"/>
      <c r="Y1" s="187"/>
      <c r="Z1" s="188"/>
      <c r="AA1" s="188"/>
      <c r="AB1" s="188"/>
      <c r="AC1" s="188"/>
      <c r="AD1" s="188"/>
      <c r="AE1" s="188"/>
      <c r="AF1" s="188"/>
    </row>
    <row r="2" spans="1:32" ht="18" customHeight="1" thickBot="1" x14ac:dyDescent="0.3">
      <c r="A2" s="193" t="s">
        <v>5</v>
      </c>
      <c r="B2" s="182">
        <v>45292</v>
      </c>
      <c r="C2" s="183"/>
      <c r="D2" s="182">
        <v>45323</v>
      </c>
      <c r="E2" s="183"/>
      <c r="F2" s="182">
        <v>45352</v>
      </c>
      <c r="G2" s="183"/>
      <c r="H2" s="182">
        <v>45383</v>
      </c>
      <c r="I2" s="183"/>
      <c r="J2" s="182">
        <v>45413</v>
      </c>
      <c r="K2" s="183"/>
      <c r="L2" s="182">
        <v>45444</v>
      </c>
      <c r="M2" s="183"/>
      <c r="N2" s="182">
        <v>45474</v>
      </c>
      <c r="O2" s="183"/>
      <c r="P2" s="182">
        <v>45505</v>
      </c>
      <c r="Q2" s="183"/>
      <c r="R2" s="182">
        <v>45536</v>
      </c>
      <c r="S2" s="183"/>
      <c r="T2" s="182">
        <v>45566</v>
      </c>
      <c r="U2" s="183"/>
      <c r="V2" s="182">
        <v>45597</v>
      </c>
      <c r="W2" s="183"/>
      <c r="X2" s="182">
        <v>45627</v>
      </c>
      <c r="Y2" s="183"/>
      <c r="Z2" s="184" t="s">
        <v>3</v>
      </c>
      <c r="AA2" s="189" t="s">
        <v>4</v>
      </c>
      <c r="AB2" s="189" t="s">
        <v>89</v>
      </c>
      <c r="AC2" s="189" t="s">
        <v>90</v>
      </c>
      <c r="AD2" s="189" t="s">
        <v>61</v>
      </c>
      <c r="AE2" s="189" t="s">
        <v>91</v>
      </c>
      <c r="AF2" s="191" t="s">
        <v>92</v>
      </c>
    </row>
    <row r="3" spans="1:32" ht="30" customHeight="1" thickBot="1" x14ac:dyDescent="0.3">
      <c r="A3" s="194"/>
      <c r="B3" s="1" t="s">
        <v>2</v>
      </c>
      <c r="C3" s="2" t="s">
        <v>1</v>
      </c>
      <c r="D3" s="143" t="s">
        <v>2</v>
      </c>
      <c r="E3" s="2" t="s">
        <v>1</v>
      </c>
      <c r="F3" s="3" t="s">
        <v>2</v>
      </c>
      <c r="G3" s="2" t="s">
        <v>1</v>
      </c>
      <c r="H3" s="3" t="s">
        <v>2</v>
      </c>
      <c r="I3" s="2" t="s">
        <v>1</v>
      </c>
      <c r="J3" s="3" t="s">
        <v>2</v>
      </c>
      <c r="K3" s="2" t="s">
        <v>1</v>
      </c>
      <c r="L3" s="3" t="s">
        <v>2</v>
      </c>
      <c r="M3" s="2" t="s">
        <v>1</v>
      </c>
      <c r="N3" s="3" t="s">
        <v>2</v>
      </c>
      <c r="O3" s="2" t="s">
        <v>1</v>
      </c>
      <c r="P3" s="3" t="s">
        <v>2</v>
      </c>
      <c r="Q3" s="2" t="s">
        <v>1</v>
      </c>
      <c r="R3" s="3" t="s">
        <v>2</v>
      </c>
      <c r="S3" s="2" t="s">
        <v>1</v>
      </c>
      <c r="T3" s="3" t="s">
        <v>2</v>
      </c>
      <c r="U3" s="2" t="s">
        <v>1</v>
      </c>
      <c r="V3" s="3" t="s">
        <v>2</v>
      </c>
      <c r="W3" s="2" t="s">
        <v>1</v>
      </c>
      <c r="X3" s="3" t="s">
        <v>2</v>
      </c>
      <c r="Y3" s="2" t="s">
        <v>1</v>
      </c>
      <c r="Z3" s="185"/>
      <c r="AA3" s="190"/>
      <c r="AB3" s="190"/>
      <c r="AC3" s="190"/>
      <c r="AD3" s="190"/>
      <c r="AE3" s="190"/>
      <c r="AF3" s="192"/>
    </row>
    <row r="4" spans="1:32" s="37" customFormat="1" x14ac:dyDescent="0.25">
      <c r="A4" s="4">
        <v>1</v>
      </c>
      <c r="B4" s="5">
        <v>163985</v>
      </c>
      <c r="C4" s="6">
        <f>B4*2%</f>
        <v>3279.7000000000003</v>
      </c>
      <c r="D4" s="144">
        <v>154976</v>
      </c>
      <c r="E4" s="6">
        <f>D4*2%</f>
        <v>3099.52</v>
      </c>
      <c r="F4" s="6">
        <v>162444</v>
      </c>
      <c r="G4" s="6">
        <f>F4*2%</f>
        <v>3248.88</v>
      </c>
      <c r="H4" s="6">
        <v>112086</v>
      </c>
      <c r="I4" s="6">
        <f>H4*2%</f>
        <v>2241.7200000000003</v>
      </c>
      <c r="J4" s="6"/>
      <c r="K4" s="6"/>
      <c r="L4" s="6"/>
      <c r="M4" s="6"/>
      <c r="N4" s="6"/>
      <c r="O4" s="6"/>
      <c r="P4" s="6"/>
      <c r="Q4" s="6"/>
      <c r="R4" s="6"/>
      <c r="S4" s="6"/>
      <c r="T4" s="6"/>
      <c r="U4" s="6"/>
      <c r="V4" s="6"/>
      <c r="W4" s="6"/>
      <c r="X4" s="6"/>
      <c r="Y4" s="6"/>
      <c r="Z4" s="113">
        <f>AVERAGE(B4,D4,F4,H4,J4,L4,N4,P4,R4,T4,V4,X4)</f>
        <v>148372.75</v>
      </c>
      <c r="AA4" s="116">
        <f>AVERAGE(C4,E4,G4,I4,K4,M4,O4,Q4,S4,U4,W4,Y4)</f>
        <v>2967.4549999999999</v>
      </c>
      <c r="AB4" s="119">
        <f>SUM(B4,D4,F4,H4,J4,L4,N4,P4,R4,T4,V4,X4)</f>
        <v>593491</v>
      </c>
      <c r="AC4" s="119">
        <f>SUM(C4,E4,G4,I4,K4,M4,O4,Q4,S4,U4,W4,Y4)</f>
        <v>11869.82</v>
      </c>
      <c r="AD4" s="123">
        <f>Z4+AA4</f>
        <v>151340.20499999999</v>
      </c>
      <c r="AE4" s="86">
        <f>AVERAGE(Z4,AA4)</f>
        <v>75670.102499999994</v>
      </c>
      <c r="AF4" s="120">
        <f>AB4+AC4</f>
        <v>605360.81999999995</v>
      </c>
    </row>
    <row r="5" spans="1:32" s="37" customFormat="1" x14ac:dyDescent="0.25">
      <c r="A5" s="7">
        <v>2</v>
      </c>
      <c r="B5" s="8">
        <v>6324</v>
      </c>
      <c r="C5" s="6">
        <f t="shared" ref="C5:C23" si="0">B5*2%</f>
        <v>126.48</v>
      </c>
      <c r="D5" s="144">
        <v>5916</v>
      </c>
      <c r="E5" s="6">
        <f t="shared" ref="E5:E23" si="1">D5*2%</f>
        <v>118.32000000000001</v>
      </c>
      <c r="F5" s="9">
        <v>6324</v>
      </c>
      <c r="G5" s="6">
        <f t="shared" ref="G5:G23" si="2">F5*2%</f>
        <v>126.48</v>
      </c>
      <c r="H5" s="9">
        <v>4284</v>
      </c>
      <c r="I5" s="6">
        <f t="shared" ref="I5:I23" si="3">H5*2%</f>
        <v>85.68</v>
      </c>
      <c r="J5" s="9"/>
      <c r="K5" s="6"/>
      <c r="L5" s="9"/>
      <c r="M5" s="6"/>
      <c r="N5" s="9"/>
      <c r="O5" s="6"/>
      <c r="P5" s="9"/>
      <c r="Q5" s="6"/>
      <c r="R5" s="9"/>
      <c r="S5" s="6"/>
      <c r="T5" s="9"/>
      <c r="U5" s="6"/>
      <c r="V5" s="9"/>
      <c r="W5" s="6"/>
      <c r="X5" s="9"/>
      <c r="Y5" s="6"/>
      <c r="Z5" s="114">
        <f t="shared" ref="Z5:Z24" si="4">AVERAGE(B5,D5,F5,H5,J5,L5,N5,P5,R5,T5,V5,X5)</f>
        <v>5712</v>
      </c>
      <c r="AA5" s="117">
        <f t="shared" ref="AA5:AA24" si="5">AVERAGE(C5,E5,G5,I5,K5,M5,O5,Q5,S5,U5,W5,Y5)</f>
        <v>114.24000000000001</v>
      </c>
      <c r="AB5" s="10">
        <f t="shared" ref="AB5:AC23" si="6">SUM(B5,D5,F5,H5,J5,L5,N5,P5,R5,T5,V5,X5)</f>
        <v>22848</v>
      </c>
      <c r="AC5" s="10">
        <f t="shared" si="6"/>
        <v>456.96000000000004</v>
      </c>
      <c r="AD5" s="123">
        <f t="shared" ref="AD5:AD23" si="7">Z5+AA5</f>
        <v>5826.24</v>
      </c>
      <c r="AE5" s="87">
        <f t="shared" ref="AE5:AE24" si="8">AVERAGE(Z5,AA5)</f>
        <v>2913.12</v>
      </c>
      <c r="AF5" s="121">
        <f t="shared" ref="AF5:AF24" si="9">AB5+AC5</f>
        <v>23304.959999999999</v>
      </c>
    </row>
    <row r="6" spans="1:32" s="37" customFormat="1" x14ac:dyDescent="0.25">
      <c r="A6" s="7">
        <v>3</v>
      </c>
      <c r="B6" s="8">
        <v>43404</v>
      </c>
      <c r="C6" s="6">
        <f t="shared" si="0"/>
        <v>868.08</v>
      </c>
      <c r="D6" s="144">
        <v>41326</v>
      </c>
      <c r="E6" s="6">
        <f t="shared" si="1"/>
        <v>826.52</v>
      </c>
      <c r="F6" s="9">
        <v>41641</v>
      </c>
      <c r="G6" s="6">
        <f t="shared" si="2"/>
        <v>832.82</v>
      </c>
      <c r="H6" s="9">
        <v>29793</v>
      </c>
      <c r="I6" s="6">
        <f t="shared" si="3"/>
        <v>595.86</v>
      </c>
      <c r="J6" s="9"/>
      <c r="K6" s="6"/>
      <c r="L6" s="9"/>
      <c r="M6" s="6"/>
      <c r="N6" s="9"/>
      <c r="O6" s="6"/>
      <c r="P6" s="9"/>
      <c r="Q6" s="6"/>
      <c r="R6" s="9"/>
      <c r="S6" s="6"/>
      <c r="T6" s="9"/>
      <c r="U6" s="6"/>
      <c r="V6" s="9"/>
      <c r="W6" s="6"/>
      <c r="X6" s="9"/>
      <c r="Y6" s="6"/>
      <c r="Z6" s="114">
        <f t="shared" si="4"/>
        <v>39041</v>
      </c>
      <c r="AA6" s="117">
        <f t="shared" si="5"/>
        <v>780.82</v>
      </c>
      <c r="AB6" s="10">
        <f t="shared" si="6"/>
        <v>156164</v>
      </c>
      <c r="AC6" s="10">
        <f t="shared" si="6"/>
        <v>3123.28</v>
      </c>
      <c r="AD6" s="123">
        <f t="shared" si="7"/>
        <v>39821.82</v>
      </c>
      <c r="AE6" s="87">
        <f t="shared" si="8"/>
        <v>19910.91</v>
      </c>
      <c r="AF6" s="121">
        <f t="shared" si="9"/>
        <v>159287.28</v>
      </c>
    </row>
    <row r="7" spans="1:32" s="37" customFormat="1" x14ac:dyDescent="0.25">
      <c r="A7" s="7">
        <v>4</v>
      </c>
      <c r="B7" s="8">
        <v>5136</v>
      </c>
      <c r="C7" s="6">
        <f t="shared" si="0"/>
        <v>102.72</v>
      </c>
      <c r="D7" s="144">
        <v>4834</v>
      </c>
      <c r="E7" s="6">
        <f t="shared" si="1"/>
        <v>96.68</v>
      </c>
      <c r="F7" s="9">
        <v>4926</v>
      </c>
      <c r="G7" s="6">
        <f t="shared" si="2"/>
        <v>98.52</v>
      </c>
      <c r="H7" s="9">
        <v>3486</v>
      </c>
      <c r="I7" s="6">
        <f t="shared" si="3"/>
        <v>69.72</v>
      </c>
      <c r="J7" s="9"/>
      <c r="K7" s="6"/>
      <c r="L7" s="9"/>
      <c r="M7" s="6"/>
      <c r="N7" s="9"/>
      <c r="O7" s="6"/>
      <c r="P7" s="9"/>
      <c r="Q7" s="6"/>
      <c r="R7" s="9"/>
      <c r="S7" s="6"/>
      <c r="T7" s="9"/>
      <c r="U7" s="6"/>
      <c r="V7" s="9"/>
      <c r="W7" s="6"/>
      <c r="X7" s="9"/>
      <c r="Y7" s="6"/>
      <c r="Z7" s="114">
        <f t="shared" si="4"/>
        <v>4595.5</v>
      </c>
      <c r="AA7" s="117">
        <f t="shared" si="5"/>
        <v>91.91</v>
      </c>
      <c r="AB7" s="10">
        <f t="shared" si="6"/>
        <v>18382</v>
      </c>
      <c r="AC7" s="10">
        <f t="shared" si="6"/>
        <v>367.64</v>
      </c>
      <c r="AD7" s="123">
        <f t="shared" si="7"/>
        <v>4687.41</v>
      </c>
      <c r="AE7" s="87">
        <f t="shared" si="8"/>
        <v>2343.7049999999999</v>
      </c>
      <c r="AF7" s="121">
        <f t="shared" si="9"/>
        <v>18749.64</v>
      </c>
    </row>
    <row r="8" spans="1:32" s="37" customFormat="1" x14ac:dyDescent="0.25">
      <c r="A8" s="7">
        <v>5</v>
      </c>
      <c r="B8" s="8">
        <v>19072</v>
      </c>
      <c r="C8" s="6">
        <f t="shared" si="0"/>
        <v>381.44</v>
      </c>
      <c r="D8" s="144">
        <v>18048</v>
      </c>
      <c r="E8" s="6">
        <f t="shared" si="1"/>
        <v>360.96</v>
      </c>
      <c r="F8" s="9">
        <v>18944</v>
      </c>
      <c r="G8" s="6">
        <f t="shared" si="2"/>
        <v>378.88</v>
      </c>
      <c r="H8" s="9">
        <v>13056</v>
      </c>
      <c r="I8" s="6">
        <f t="shared" si="3"/>
        <v>261.12</v>
      </c>
      <c r="J8" s="9"/>
      <c r="K8" s="6"/>
      <c r="L8" s="9"/>
      <c r="M8" s="6"/>
      <c r="N8" s="9"/>
      <c r="O8" s="6"/>
      <c r="P8" s="9"/>
      <c r="Q8" s="6"/>
      <c r="R8" s="9"/>
      <c r="S8" s="6"/>
      <c r="T8" s="9"/>
      <c r="U8" s="6"/>
      <c r="V8" s="9"/>
      <c r="W8" s="6"/>
      <c r="X8" s="9"/>
      <c r="Y8" s="6"/>
      <c r="Z8" s="114">
        <f t="shared" si="4"/>
        <v>17280</v>
      </c>
      <c r="AA8" s="117">
        <f t="shared" si="5"/>
        <v>345.6</v>
      </c>
      <c r="AB8" s="10">
        <f t="shared" si="6"/>
        <v>69120</v>
      </c>
      <c r="AC8" s="10">
        <f t="shared" si="6"/>
        <v>1382.4</v>
      </c>
      <c r="AD8" s="123">
        <f t="shared" si="7"/>
        <v>17625.599999999999</v>
      </c>
      <c r="AE8" s="87">
        <f t="shared" si="8"/>
        <v>8812.7999999999993</v>
      </c>
      <c r="AF8" s="121">
        <f t="shared" si="9"/>
        <v>70502.399999999994</v>
      </c>
    </row>
    <row r="9" spans="1:32" s="37" customFormat="1" x14ac:dyDescent="0.25">
      <c r="A9" s="7">
        <v>6</v>
      </c>
      <c r="B9" s="8">
        <v>69595</v>
      </c>
      <c r="C9" s="6">
        <f t="shared" si="0"/>
        <v>1391.9</v>
      </c>
      <c r="D9" s="144">
        <v>66500</v>
      </c>
      <c r="E9" s="6">
        <f t="shared" si="1"/>
        <v>1330</v>
      </c>
      <c r="F9" s="9">
        <v>67730</v>
      </c>
      <c r="G9" s="6">
        <f t="shared" si="2"/>
        <v>1354.6000000000001</v>
      </c>
      <c r="H9" s="9">
        <v>48000</v>
      </c>
      <c r="I9" s="6">
        <f t="shared" si="3"/>
        <v>960</v>
      </c>
      <c r="J9" s="9"/>
      <c r="K9" s="6"/>
      <c r="L9" s="9"/>
      <c r="M9" s="6"/>
      <c r="N9" s="9"/>
      <c r="O9" s="6"/>
      <c r="P9" s="9"/>
      <c r="Q9" s="6"/>
      <c r="R9" s="9"/>
      <c r="S9" s="6"/>
      <c r="T9" s="9"/>
      <c r="U9" s="6"/>
      <c r="V9" s="9"/>
      <c r="W9" s="6"/>
      <c r="X9" s="9"/>
      <c r="Y9" s="6"/>
      <c r="Z9" s="114">
        <f t="shared" si="4"/>
        <v>62956.25</v>
      </c>
      <c r="AA9" s="117">
        <f t="shared" si="5"/>
        <v>1259.125</v>
      </c>
      <c r="AB9" s="10">
        <f t="shared" si="6"/>
        <v>251825</v>
      </c>
      <c r="AC9" s="10">
        <f t="shared" si="6"/>
        <v>5036.5</v>
      </c>
      <c r="AD9" s="123">
        <f t="shared" si="7"/>
        <v>64215.375</v>
      </c>
      <c r="AE9" s="87">
        <f t="shared" si="8"/>
        <v>32107.6875</v>
      </c>
      <c r="AF9" s="121">
        <f t="shared" si="9"/>
        <v>256861.5</v>
      </c>
    </row>
    <row r="10" spans="1:32" s="37" customFormat="1" x14ac:dyDescent="0.25">
      <c r="A10" s="7">
        <v>7</v>
      </c>
      <c r="B10" s="8">
        <v>17853</v>
      </c>
      <c r="C10" s="6">
        <f t="shared" si="0"/>
        <v>357.06</v>
      </c>
      <c r="D10" s="144">
        <v>16749</v>
      </c>
      <c r="E10" s="6">
        <f t="shared" si="1"/>
        <v>334.98</v>
      </c>
      <c r="F10" s="9">
        <v>17511</v>
      </c>
      <c r="G10" s="6">
        <f t="shared" si="2"/>
        <v>350.22</v>
      </c>
      <c r="H10" s="9">
        <v>13605</v>
      </c>
      <c r="I10" s="6">
        <f t="shared" si="3"/>
        <v>272.10000000000002</v>
      </c>
      <c r="J10" s="9"/>
      <c r="K10" s="6"/>
      <c r="L10" s="9"/>
      <c r="M10" s="6"/>
      <c r="N10" s="9"/>
      <c r="O10" s="6"/>
      <c r="P10" s="9"/>
      <c r="Q10" s="6"/>
      <c r="R10" s="9"/>
      <c r="S10" s="6"/>
      <c r="T10" s="9"/>
      <c r="U10" s="6"/>
      <c r="V10" s="9"/>
      <c r="W10" s="6"/>
      <c r="X10" s="9"/>
      <c r="Y10" s="6"/>
      <c r="Z10" s="114">
        <f t="shared" si="4"/>
        <v>16429.5</v>
      </c>
      <c r="AA10" s="117">
        <f t="shared" si="5"/>
        <v>328.59000000000003</v>
      </c>
      <c r="AB10" s="10">
        <f t="shared" si="6"/>
        <v>65718</v>
      </c>
      <c r="AC10" s="10">
        <f t="shared" si="6"/>
        <v>1314.3600000000001</v>
      </c>
      <c r="AD10" s="123">
        <f t="shared" si="7"/>
        <v>16758.09</v>
      </c>
      <c r="AE10" s="87">
        <f t="shared" si="8"/>
        <v>8379.0450000000001</v>
      </c>
      <c r="AF10" s="121">
        <f t="shared" si="9"/>
        <v>67032.36</v>
      </c>
    </row>
    <row r="11" spans="1:32" s="37" customFormat="1" x14ac:dyDescent="0.25">
      <c r="A11" s="7">
        <v>8</v>
      </c>
      <c r="B11" s="8">
        <v>30690</v>
      </c>
      <c r="C11" s="6">
        <f t="shared" si="0"/>
        <v>613.80000000000007</v>
      </c>
      <c r="D11" s="144">
        <v>28710</v>
      </c>
      <c r="E11" s="6">
        <f t="shared" si="1"/>
        <v>574.20000000000005</v>
      </c>
      <c r="F11" s="9">
        <v>30690</v>
      </c>
      <c r="G11" s="6">
        <f t="shared" si="2"/>
        <v>613.80000000000007</v>
      </c>
      <c r="H11" s="9">
        <v>20790</v>
      </c>
      <c r="I11" s="6">
        <f t="shared" si="3"/>
        <v>415.8</v>
      </c>
      <c r="J11" s="9"/>
      <c r="K11" s="6"/>
      <c r="L11" s="9"/>
      <c r="M11" s="6"/>
      <c r="N11" s="9"/>
      <c r="O11" s="6"/>
      <c r="P11" s="9"/>
      <c r="Q11" s="6"/>
      <c r="R11" s="9"/>
      <c r="S11" s="6"/>
      <c r="T11" s="9"/>
      <c r="U11" s="6"/>
      <c r="V11" s="9"/>
      <c r="W11" s="6"/>
      <c r="X11" s="9"/>
      <c r="Y11" s="6"/>
      <c r="Z11" s="114">
        <f t="shared" si="4"/>
        <v>27720</v>
      </c>
      <c r="AA11" s="117">
        <f t="shared" si="5"/>
        <v>554.40000000000009</v>
      </c>
      <c r="AB11" s="10">
        <f t="shared" si="6"/>
        <v>110880</v>
      </c>
      <c r="AC11" s="10">
        <f t="shared" si="6"/>
        <v>2217.6000000000004</v>
      </c>
      <c r="AD11" s="123">
        <f t="shared" si="7"/>
        <v>28274.400000000001</v>
      </c>
      <c r="AE11" s="87">
        <f t="shared" si="8"/>
        <v>14137.2</v>
      </c>
      <c r="AF11" s="121">
        <f t="shared" si="9"/>
        <v>113097.60000000001</v>
      </c>
    </row>
    <row r="12" spans="1:32" s="37" customFormat="1" x14ac:dyDescent="0.25">
      <c r="A12" s="7">
        <v>9</v>
      </c>
      <c r="B12" s="8">
        <v>4898</v>
      </c>
      <c r="C12" s="6">
        <f t="shared" si="0"/>
        <v>97.960000000000008</v>
      </c>
      <c r="D12" s="144">
        <v>4582</v>
      </c>
      <c r="E12" s="6">
        <f t="shared" si="1"/>
        <v>91.64</v>
      </c>
      <c r="F12" s="9">
        <v>4898</v>
      </c>
      <c r="G12" s="6">
        <f t="shared" si="2"/>
        <v>97.960000000000008</v>
      </c>
      <c r="H12" s="9">
        <v>3318</v>
      </c>
      <c r="I12" s="6">
        <f t="shared" si="3"/>
        <v>66.36</v>
      </c>
      <c r="J12" s="9"/>
      <c r="K12" s="6"/>
      <c r="L12" s="9"/>
      <c r="M12" s="6"/>
      <c r="N12" s="9"/>
      <c r="O12" s="6"/>
      <c r="P12" s="9"/>
      <c r="Q12" s="6"/>
      <c r="R12" s="9"/>
      <c r="S12" s="6"/>
      <c r="T12" s="9"/>
      <c r="U12" s="6"/>
      <c r="V12" s="9"/>
      <c r="W12" s="6"/>
      <c r="X12" s="9"/>
      <c r="Y12" s="6"/>
      <c r="Z12" s="114">
        <f t="shared" si="4"/>
        <v>4424</v>
      </c>
      <c r="AA12" s="117">
        <f t="shared" si="5"/>
        <v>88.480000000000018</v>
      </c>
      <c r="AB12" s="10">
        <f t="shared" si="6"/>
        <v>17696</v>
      </c>
      <c r="AC12" s="10">
        <f t="shared" si="6"/>
        <v>353.92000000000007</v>
      </c>
      <c r="AD12" s="123">
        <f t="shared" si="7"/>
        <v>4512.4799999999996</v>
      </c>
      <c r="AE12" s="87">
        <f t="shared" si="8"/>
        <v>2256.2399999999998</v>
      </c>
      <c r="AF12" s="121">
        <f t="shared" si="9"/>
        <v>18049.919999999998</v>
      </c>
    </row>
    <row r="13" spans="1:32" s="37" customFormat="1" x14ac:dyDescent="0.25">
      <c r="A13" s="7">
        <v>10</v>
      </c>
      <c r="B13" s="8">
        <v>32300</v>
      </c>
      <c r="C13" s="6">
        <f t="shared" si="0"/>
        <v>646</v>
      </c>
      <c r="D13" s="144">
        <v>30300</v>
      </c>
      <c r="E13" s="6">
        <f t="shared" si="1"/>
        <v>606</v>
      </c>
      <c r="F13" s="9">
        <v>31700</v>
      </c>
      <c r="G13" s="6">
        <f t="shared" si="2"/>
        <v>634</v>
      </c>
      <c r="H13" s="9">
        <v>21900</v>
      </c>
      <c r="I13" s="6">
        <f t="shared" si="3"/>
        <v>438</v>
      </c>
      <c r="J13" s="9"/>
      <c r="K13" s="6"/>
      <c r="L13" s="9"/>
      <c r="M13" s="6"/>
      <c r="N13" s="9"/>
      <c r="O13" s="6"/>
      <c r="P13" s="9"/>
      <c r="Q13" s="6"/>
      <c r="R13" s="9"/>
      <c r="S13" s="6"/>
      <c r="T13" s="9"/>
      <c r="U13" s="6"/>
      <c r="V13" s="9"/>
      <c r="W13" s="6"/>
      <c r="X13" s="9"/>
      <c r="Y13" s="6"/>
      <c r="Z13" s="114">
        <f t="shared" si="4"/>
        <v>29050</v>
      </c>
      <c r="AA13" s="117">
        <f t="shared" si="5"/>
        <v>581</v>
      </c>
      <c r="AB13" s="10">
        <f t="shared" si="6"/>
        <v>116200</v>
      </c>
      <c r="AC13" s="10">
        <f t="shared" si="6"/>
        <v>2324</v>
      </c>
      <c r="AD13" s="123">
        <f t="shared" si="7"/>
        <v>29631</v>
      </c>
      <c r="AE13" s="87">
        <f t="shared" si="8"/>
        <v>14815.5</v>
      </c>
      <c r="AF13" s="121">
        <f t="shared" si="9"/>
        <v>118524</v>
      </c>
    </row>
    <row r="14" spans="1:32" s="37" customFormat="1" x14ac:dyDescent="0.25">
      <c r="A14" s="7">
        <v>11</v>
      </c>
      <c r="B14" s="8">
        <v>3400</v>
      </c>
      <c r="C14" s="6">
        <f t="shared" si="0"/>
        <v>68</v>
      </c>
      <c r="D14" s="144">
        <v>3400</v>
      </c>
      <c r="E14" s="6">
        <f t="shared" si="1"/>
        <v>68</v>
      </c>
      <c r="F14" s="9">
        <v>3264</v>
      </c>
      <c r="G14" s="6">
        <f t="shared" si="2"/>
        <v>65.28</v>
      </c>
      <c r="H14" s="9">
        <v>2448</v>
      </c>
      <c r="I14" s="6">
        <f t="shared" si="3"/>
        <v>48.96</v>
      </c>
      <c r="J14" s="9"/>
      <c r="K14" s="6"/>
      <c r="L14" s="9"/>
      <c r="M14" s="6"/>
      <c r="N14" s="9"/>
      <c r="O14" s="6"/>
      <c r="P14" s="9"/>
      <c r="Q14" s="6"/>
      <c r="R14" s="9"/>
      <c r="S14" s="6"/>
      <c r="T14" s="9"/>
      <c r="U14" s="6"/>
      <c r="V14" s="9"/>
      <c r="W14" s="6"/>
      <c r="X14" s="9"/>
      <c r="Y14" s="6"/>
      <c r="Z14" s="114">
        <f t="shared" si="4"/>
        <v>3128</v>
      </c>
      <c r="AA14" s="117">
        <f t="shared" si="5"/>
        <v>62.56</v>
      </c>
      <c r="AB14" s="10">
        <f t="shared" si="6"/>
        <v>12512</v>
      </c>
      <c r="AC14" s="10">
        <f t="shared" si="6"/>
        <v>250.24</v>
      </c>
      <c r="AD14" s="123">
        <f t="shared" si="7"/>
        <v>3190.56</v>
      </c>
      <c r="AE14" s="87">
        <f t="shared" si="8"/>
        <v>1595.28</v>
      </c>
      <c r="AF14" s="121">
        <f t="shared" si="9"/>
        <v>12762.24</v>
      </c>
    </row>
    <row r="15" spans="1:32" s="37" customFormat="1" x14ac:dyDescent="0.25">
      <c r="A15" s="7">
        <v>12</v>
      </c>
      <c r="B15" s="8">
        <v>6748</v>
      </c>
      <c r="C15" s="6">
        <f t="shared" si="0"/>
        <v>134.96</v>
      </c>
      <c r="D15" s="144">
        <v>6398</v>
      </c>
      <c r="E15" s="6">
        <f t="shared" si="1"/>
        <v>127.96000000000001</v>
      </c>
      <c r="F15" s="9">
        <v>6580</v>
      </c>
      <c r="G15" s="6">
        <f t="shared" si="2"/>
        <v>131.6</v>
      </c>
      <c r="H15" s="9">
        <v>4620</v>
      </c>
      <c r="I15" s="6">
        <f t="shared" si="3"/>
        <v>92.4</v>
      </c>
      <c r="J15" s="9"/>
      <c r="K15" s="6"/>
      <c r="L15" s="9"/>
      <c r="M15" s="6"/>
      <c r="N15" s="9"/>
      <c r="O15" s="6"/>
      <c r="P15" s="9"/>
      <c r="Q15" s="6"/>
      <c r="R15" s="9"/>
      <c r="S15" s="6"/>
      <c r="T15" s="9"/>
      <c r="U15" s="6"/>
      <c r="V15" s="9"/>
      <c r="W15" s="6"/>
      <c r="X15" s="9"/>
      <c r="Y15" s="6"/>
      <c r="Z15" s="114">
        <f t="shared" si="4"/>
        <v>6086.5</v>
      </c>
      <c r="AA15" s="117">
        <f t="shared" si="5"/>
        <v>121.72999999999999</v>
      </c>
      <c r="AB15" s="10">
        <f t="shared" si="6"/>
        <v>24346</v>
      </c>
      <c r="AC15" s="10">
        <f t="shared" si="6"/>
        <v>486.91999999999996</v>
      </c>
      <c r="AD15" s="123">
        <f t="shared" si="7"/>
        <v>6208.23</v>
      </c>
      <c r="AE15" s="87">
        <f t="shared" si="8"/>
        <v>3104.1149999999998</v>
      </c>
      <c r="AF15" s="121">
        <f t="shared" si="9"/>
        <v>24832.92</v>
      </c>
    </row>
    <row r="16" spans="1:32" s="37" customFormat="1" x14ac:dyDescent="0.25">
      <c r="A16" s="7">
        <v>14</v>
      </c>
      <c r="B16" s="8">
        <v>900</v>
      </c>
      <c r="C16" s="6">
        <f t="shared" si="0"/>
        <v>18</v>
      </c>
      <c r="D16" s="144">
        <v>900</v>
      </c>
      <c r="E16" s="6">
        <f t="shared" si="1"/>
        <v>18</v>
      </c>
      <c r="F16" s="9">
        <v>864</v>
      </c>
      <c r="G16" s="6">
        <f t="shared" si="2"/>
        <v>17.28</v>
      </c>
      <c r="H16" s="9">
        <v>648</v>
      </c>
      <c r="I16" s="6">
        <f t="shared" si="3"/>
        <v>12.96</v>
      </c>
      <c r="J16" s="9"/>
      <c r="K16" s="6"/>
      <c r="L16" s="9"/>
      <c r="M16" s="6"/>
      <c r="N16" s="9"/>
      <c r="O16" s="6"/>
      <c r="P16" s="9"/>
      <c r="Q16" s="6"/>
      <c r="R16" s="9"/>
      <c r="S16" s="6"/>
      <c r="T16" s="9"/>
      <c r="U16" s="6"/>
      <c r="V16" s="9"/>
      <c r="W16" s="6"/>
      <c r="X16" s="9"/>
      <c r="Y16" s="6"/>
      <c r="Z16" s="114">
        <f t="shared" si="4"/>
        <v>828</v>
      </c>
      <c r="AA16" s="117">
        <f t="shared" si="5"/>
        <v>16.560000000000002</v>
      </c>
      <c r="AB16" s="10">
        <f t="shared" si="6"/>
        <v>3312</v>
      </c>
      <c r="AC16" s="10">
        <f t="shared" si="6"/>
        <v>66.240000000000009</v>
      </c>
      <c r="AD16" s="123">
        <f t="shared" si="7"/>
        <v>844.56</v>
      </c>
      <c r="AE16" s="87">
        <f t="shared" si="8"/>
        <v>422.28</v>
      </c>
      <c r="AF16" s="121">
        <f t="shared" si="9"/>
        <v>3378.24</v>
      </c>
    </row>
    <row r="17" spans="1:32" s="37" customFormat="1" x14ac:dyDescent="0.25">
      <c r="A17" s="7">
        <v>15</v>
      </c>
      <c r="B17" s="8">
        <v>1100</v>
      </c>
      <c r="C17" s="6">
        <f t="shared" si="0"/>
        <v>22</v>
      </c>
      <c r="D17" s="144">
        <v>1100</v>
      </c>
      <c r="E17" s="6">
        <f t="shared" si="1"/>
        <v>22</v>
      </c>
      <c r="F17" s="9">
        <v>1056</v>
      </c>
      <c r="G17" s="6">
        <f t="shared" si="2"/>
        <v>21.12</v>
      </c>
      <c r="H17" s="9">
        <v>792</v>
      </c>
      <c r="I17" s="6">
        <f t="shared" si="3"/>
        <v>15.84</v>
      </c>
      <c r="J17" s="9"/>
      <c r="K17" s="6"/>
      <c r="L17" s="9"/>
      <c r="M17" s="6"/>
      <c r="N17" s="9"/>
      <c r="O17" s="6"/>
      <c r="P17" s="9"/>
      <c r="Q17" s="6"/>
      <c r="R17" s="9"/>
      <c r="S17" s="6"/>
      <c r="T17" s="9"/>
      <c r="U17" s="6"/>
      <c r="V17" s="9"/>
      <c r="W17" s="6"/>
      <c r="X17" s="9"/>
      <c r="Y17" s="6"/>
      <c r="Z17" s="114">
        <f t="shared" si="4"/>
        <v>1012</v>
      </c>
      <c r="AA17" s="117">
        <f t="shared" si="5"/>
        <v>20.240000000000002</v>
      </c>
      <c r="AB17" s="10">
        <f t="shared" si="6"/>
        <v>4048</v>
      </c>
      <c r="AC17" s="10">
        <f t="shared" si="6"/>
        <v>80.960000000000008</v>
      </c>
      <c r="AD17" s="123">
        <f t="shared" si="7"/>
        <v>1032.24</v>
      </c>
      <c r="AE17" s="87">
        <f t="shared" si="8"/>
        <v>516.12</v>
      </c>
      <c r="AF17" s="121">
        <f t="shared" si="9"/>
        <v>4128.96</v>
      </c>
    </row>
    <row r="18" spans="1:32" s="37" customFormat="1" x14ac:dyDescent="0.25">
      <c r="A18" s="7">
        <v>16</v>
      </c>
      <c r="B18" s="8">
        <v>33855</v>
      </c>
      <c r="C18" s="6">
        <f t="shared" si="0"/>
        <v>677.1</v>
      </c>
      <c r="D18" s="144">
        <v>32269</v>
      </c>
      <c r="E18" s="6">
        <f t="shared" si="1"/>
        <v>645.38</v>
      </c>
      <c r="F18" s="9">
        <v>32147</v>
      </c>
      <c r="G18" s="6">
        <f t="shared" si="2"/>
        <v>642.94000000000005</v>
      </c>
      <c r="H18" s="9">
        <v>23241</v>
      </c>
      <c r="I18" s="6">
        <f t="shared" si="3"/>
        <v>464.82</v>
      </c>
      <c r="J18" s="9"/>
      <c r="K18" s="6"/>
      <c r="L18" s="9"/>
      <c r="M18" s="6"/>
      <c r="N18" s="9"/>
      <c r="O18" s="6"/>
      <c r="P18" s="9"/>
      <c r="Q18" s="6"/>
      <c r="R18" s="9"/>
      <c r="S18" s="6"/>
      <c r="T18" s="9"/>
      <c r="U18" s="6"/>
      <c r="V18" s="9"/>
      <c r="W18" s="6"/>
      <c r="X18" s="9"/>
      <c r="Y18" s="6"/>
      <c r="Z18" s="114">
        <f t="shared" si="4"/>
        <v>30378</v>
      </c>
      <c r="AA18" s="117">
        <f t="shared" si="5"/>
        <v>607.56000000000006</v>
      </c>
      <c r="AB18" s="10">
        <f t="shared" si="6"/>
        <v>121512</v>
      </c>
      <c r="AC18" s="10">
        <f t="shared" si="6"/>
        <v>2430.2400000000002</v>
      </c>
      <c r="AD18" s="123">
        <f t="shared" si="7"/>
        <v>30985.56</v>
      </c>
      <c r="AE18" s="87">
        <f t="shared" si="8"/>
        <v>15492.78</v>
      </c>
      <c r="AF18" s="121">
        <f t="shared" si="9"/>
        <v>123942.24</v>
      </c>
    </row>
    <row r="19" spans="1:32" s="37" customFormat="1" x14ac:dyDescent="0.25">
      <c r="A19" s="7">
        <v>18</v>
      </c>
      <c r="B19" s="8">
        <v>7723</v>
      </c>
      <c r="C19" s="6">
        <f t="shared" si="0"/>
        <v>154.46</v>
      </c>
      <c r="D19" s="144">
        <v>7329</v>
      </c>
      <c r="E19" s="6">
        <f t="shared" si="1"/>
        <v>146.58000000000001</v>
      </c>
      <c r="F19" s="9">
        <v>7346</v>
      </c>
      <c r="G19" s="6">
        <f t="shared" si="2"/>
        <v>146.92000000000002</v>
      </c>
      <c r="H19" s="9">
        <v>5280</v>
      </c>
      <c r="I19" s="6">
        <f t="shared" si="3"/>
        <v>105.60000000000001</v>
      </c>
      <c r="J19" s="9"/>
      <c r="K19" s="6"/>
      <c r="L19" s="9"/>
      <c r="M19" s="6"/>
      <c r="N19" s="9"/>
      <c r="O19" s="6"/>
      <c r="P19" s="9"/>
      <c r="Q19" s="6"/>
      <c r="R19" s="9"/>
      <c r="S19" s="6"/>
      <c r="T19" s="9"/>
      <c r="U19" s="6"/>
      <c r="V19" s="9"/>
      <c r="W19" s="6"/>
      <c r="X19" s="9"/>
      <c r="Y19" s="6"/>
      <c r="Z19" s="114">
        <f t="shared" si="4"/>
        <v>6919.5</v>
      </c>
      <c r="AA19" s="117">
        <f t="shared" si="5"/>
        <v>138.39000000000001</v>
      </c>
      <c r="AB19" s="10">
        <f t="shared" si="6"/>
        <v>27678</v>
      </c>
      <c r="AC19" s="10">
        <f t="shared" si="6"/>
        <v>553.56000000000006</v>
      </c>
      <c r="AD19" s="123">
        <f t="shared" si="7"/>
        <v>7057.89</v>
      </c>
      <c r="AE19" s="87">
        <f t="shared" si="8"/>
        <v>3528.9450000000002</v>
      </c>
      <c r="AF19" s="121">
        <f t="shared" si="9"/>
        <v>28231.56</v>
      </c>
    </row>
    <row r="20" spans="1:32" s="37" customFormat="1" x14ac:dyDescent="0.25">
      <c r="A20" s="7">
        <v>25</v>
      </c>
      <c r="B20" s="8">
        <v>7419</v>
      </c>
      <c r="C20" s="6">
        <f t="shared" si="0"/>
        <v>148.38</v>
      </c>
      <c r="D20" s="144">
        <v>6885</v>
      </c>
      <c r="E20" s="6">
        <f t="shared" si="1"/>
        <v>137.70000000000002</v>
      </c>
      <c r="F20" s="9">
        <v>7815</v>
      </c>
      <c r="G20" s="6">
        <f t="shared" si="2"/>
        <v>156.30000000000001</v>
      </c>
      <c r="H20" s="9">
        <v>5013</v>
      </c>
      <c r="I20" s="6">
        <f t="shared" si="3"/>
        <v>100.26</v>
      </c>
      <c r="J20" s="9"/>
      <c r="K20" s="6"/>
      <c r="L20" s="9"/>
      <c r="M20" s="6"/>
      <c r="N20" s="9"/>
      <c r="O20" s="6"/>
      <c r="P20" s="9"/>
      <c r="Q20" s="6"/>
      <c r="R20" s="9"/>
      <c r="S20" s="6"/>
      <c r="T20" s="9"/>
      <c r="U20" s="6"/>
      <c r="V20" s="9"/>
      <c r="W20" s="6"/>
      <c r="X20" s="9"/>
      <c r="Y20" s="6"/>
      <c r="Z20" s="114">
        <f t="shared" si="4"/>
        <v>6783</v>
      </c>
      <c r="AA20" s="117">
        <f t="shared" si="5"/>
        <v>135.66000000000003</v>
      </c>
      <c r="AB20" s="10">
        <f t="shared" si="6"/>
        <v>27132</v>
      </c>
      <c r="AC20" s="10">
        <f t="shared" si="6"/>
        <v>542.6400000000001</v>
      </c>
      <c r="AD20" s="123">
        <f t="shared" si="7"/>
        <v>6918.66</v>
      </c>
      <c r="AE20" s="87">
        <f t="shared" si="8"/>
        <v>3459.33</v>
      </c>
      <c r="AF20" s="121">
        <f t="shared" si="9"/>
        <v>27674.639999999999</v>
      </c>
    </row>
    <row r="21" spans="1:32" s="37" customFormat="1" x14ac:dyDescent="0.25">
      <c r="A21" s="7">
        <v>111</v>
      </c>
      <c r="B21" s="8">
        <v>4960</v>
      </c>
      <c r="C21" s="6">
        <f t="shared" si="0"/>
        <v>99.2</v>
      </c>
      <c r="D21" s="144">
        <v>4640</v>
      </c>
      <c r="E21" s="6">
        <f t="shared" si="1"/>
        <v>92.8</v>
      </c>
      <c r="F21" s="9">
        <v>4960</v>
      </c>
      <c r="G21" s="6">
        <f t="shared" si="2"/>
        <v>99.2</v>
      </c>
      <c r="H21" s="9">
        <v>3360</v>
      </c>
      <c r="I21" s="6">
        <f t="shared" si="3"/>
        <v>67.2</v>
      </c>
      <c r="J21" s="9"/>
      <c r="K21" s="6"/>
      <c r="L21" s="9"/>
      <c r="M21" s="6"/>
      <c r="N21" s="9"/>
      <c r="O21" s="6"/>
      <c r="P21" s="9"/>
      <c r="Q21" s="6"/>
      <c r="R21" s="9"/>
      <c r="S21" s="6"/>
      <c r="T21" s="9"/>
      <c r="U21" s="6"/>
      <c r="V21" s="9"/>
      <c r="W21" s="6"/>
      <c r="X21" s="9"/>
      <c r="Y21" s="6"/>
      <c r="Z21" s="114">
        <f t="shared" si="4"/>
        <v>4480</v>
      </c>
      <c r="AA21" s="117">
        <f t="shared" si="5"/>
        <v>89.6</v>
      </c>
      <c r="AB21" s="10">
        <f t="shared" si="6"/>
        <v>17920</v>
      </c>
      <c r="AC21" s="10">
        <f t="shared" si="6"/>
        <v>358.4</v>
      </c>
      <c r="AD21" s="123">
        <f t="shared" si="7"/>
        <v>4569.6000000000004</v>
      </c>
      <c r="AE21" s="87">
        <f t="shared" si="8"/>
        <v>2284.8000000000002</v>
      </c>
      <c r="AF21" s="121">
        <f t="shared" si="9"/>
        <v>18278.400000000001</v>
      </c>
    </row>
    <row r="22" spans="1:32" s="37" customFormat="1" x14ac:dyDescent="0.25">
      <c r="A22" s="7">
        <v>511</v>
      </c>
      <c r="B22" s="8">
        <v>1144</v>
      </c>
      <c r="C22" s="6">
        <f t="shared" si="0"/>
        <v>22.88</v>
      </c>
      <c r="D22" s="144">
        <v>1092</v>
      </c>
      <c r="E22" s="6">
        <f t="shared" si="1"/>
        <v>21.84</v>
      </c>
      <c r="F22" s="9">
        <v>988</v>
      </c>
      <c r="G22" s="6">
        <f t="shared" si="2"/>
        <v>19.760000000000002</v>
      </c>
      <c r="H22" s="9">
        <v>780</v>
      </c>
      <c r="I22" s="6">
        <f t="shared" si="3"/>
        <v>15.6</v>
      </c>
      <c r="J22" s="9"/>
      <c r="K22" s="6"/>
      <c r="L22" s="9"/>
      <c r="M22" s="6"/>
      <c r="N22" s="9"/>
      <c r="O22" s="6"/>
      <c r="P22" s="9"/>
      <c r="Q22" s="6"/>
      <c r="R22" s="9"/>
      <c r="S22" s="6"/>
      <c r="T22" s="9"/>
      <c r="U22" s="6"/>
      <c r="V22" s="9"/>
      <c r="W22" s="6"/>
      <c r="X22" s="9"/>
      <c r="Y22" s="6"/>
      <c r="Z22" s="114">
        <f t="shared" si="4"/>
        <v>1001</v>
      </c>
      <c r="AA22" s="117">
        <f t="shared" si="5"/>
        <v>20.02</v>
      </c>
      <c r="AB22" s="10">
        <f t="shared" si="6"/>
        <v>4004</v>
      </c>
      <c r="AC22" s="10">
        <f t="shared" si="6"/>
        <v>80.08</v>
      </c>
      <c r="AD22" s="123">
        <f t="shared" si="7"/>
        <v>1021.02</v>
      </c>
      <c r="AE22" s="87">
        <f t="shared" si="8"/>
        <v>510.51</v>
      </c>
      <c r="AF22" s="121">
        <f t="shared" si="9"/>
        <v>4084.08</v>
      </c>
    </row>
    <row r="23" spans="1:32" s="37" customFormat="1" x14ac:dyDescent="0.25">
      <c r="A23" s="7">
        <v>811</v>
      </c>
      <c r="B23" s="8">
        <v>2604</v>
      </c>
      <c r="C23" s="6">
        <f t="shared" si="0"/>
        <v>52.08</v>
      </c>
      <c r="D23" s="144">
        <v>2436</v>
      </c>
      <c r="E23" s="6">
        <f t="shared" si="1"/>
        <v>48.72</v>
      </c>
      <c r="F23" s="9">
        <v>2604</v>
      </c>
      <c r="G23" s="6">
        <f t="shared" si="2"/>
        <v>52.08</v>
      </c>
      <c r="H23" s="9">
        <v>1764</v>
      </c>
      <c r="I23" s="6">
        <f t="shared" si="3"/>
        <v>35.28</v>
      </c>
      <c r="J23" s="9"/>
      <c r="K23" s="6"/>
      <c r="L23" s="9"/>
      <c r="M23" s="6"/>
      <c r="N23" s="9"/>
      <c r="O23" s="6"/>
      <c r="P23" s="9"/>
      <c r="Q23" s="6"/>
      <c r="R23" s="9"/>
      <c r="S23" s="6"/>
      <c r="T23" s="9"/>
      <c r="U23" s="6"/>
      <c r="V23" s="9"/>
      <c r="W23" s="6"/>
      <c r="X23" s="9"/>
      <c r="Y23" s="6"/>
      <c r="Z23" s="114">
        <f t="shared" si="4"/>
        <v>2352</v>
      </c>
      <c r="AA23" s="117">
        <f t="shared" si="5"/>
        <v>47.04</v>
      </c>
      <c r="AB23" s="10">
        <f t="shared" si="6"/>
        <v>9408</v>
      </c>
      <c r="AC23" s="10">
        <f t="shared" si="6"/>
        <v>188.16</v>
      </c>
      <c r="AD23" s="123">
        <f t="shared" si="7"/>
        <v>2399.04</v>
      </c>
      <c r="AE23" s="87">
        <f t="shared" si="8"/>
        <v>1199.52</v>
      </c>
      <c r="AF23" s="121">
        <f t="shared" si="9"/>
        <v>9596.16</v>
      </c>
    </row>
    <row r="24" spans="1:32" s="37" customFormat="1" ht="15.75" thickBot="1" x14ac:dyDescent="0.3">
      <c r="A24" s="11" t="s">
        <v>0</v>
      </c>
      <c r="B24" s="12">
        <f>SUM(B4:B23)</f>
        <v>463110</v>
      </c>
      <c r="C24" s="38">
        <f>B24*2%</f>
        <v>9262.2000000000007</v>
      </c>
      <c r="D24" s="13">
        <f t="shared" ref="D24:W24" si="10">SUM(D4:D23)</f>
        <v>438390</v>
      </c>
      <c r="E24" s="13">
        <f>SUM(E4:E23)</f>
        <v>8767.7999999999993</v>
      </c>
      <c r="F24" s="13">
        <f t="shared" si="10"/>
        <v>454432</v>
      </c>
      <c r="G24" s="13">
        <f t="shared" si="10"/>
        <v>9088.6400000000012</v>
      </c>
      <c r="H24" s="13">
        <f t="shared" si="10"/>
        <v>318264</v>
      </c>
      <c r="I24" s="13">
        <f t="shared" si="10"/>
        <v>6365.2800000000007</v>
      </c>
      <c r="J24" s="13">
        <f t="shared" si="10"/>
        <v>0</v>
      </c>
      <c r="K24" s="13">
        <f t="shared" si="10"/>
        <v>0</v>
      </c>
      <c r="L24" s="13">
        <f t="shared" si="10"/>
        <v>0</v>
      </c>
      <c r="M24" s="13">
        <f t="shared" si="10"/>
        <v>0</v>
      </c>
      <c r="N24" s="13">
        <f t="shared" si="10"/>
        <v>0</v>
      </c>
      <c r="O24" s="13">
        <f t="shared" si="10"/>
        <v>0</v>
      </c>
      <c r="P24" s="13">
        <f t="shared" si="10"/>
        <v>0</v>
      </c>
      <c r="Q24" s="13">
        <f t="shared" si="10"/>
        <v>0</v>
      </c>
      <c r="R24" s="13">
        <f t="shared" si="10"/>
        <v>0</v>
      </c>
      <c r="S24" s="13">
        <f t="shared" si="10"/>
        <v>0</v>
      </c>
      <c r="T24" s="13">
        <f t="shared" si="10"/>
        <v>0</v>
      </c>
      <c r="U24" s="13">
        <f t="shared" si="10"/>
        <v>0</v>
      </c>
      <c r="V24" s="13">
        <f t="shared" si="10"/>
        <v>0</v>
      </c>
      <c r="W24" s="13">
        <f t="shared" si="10"/>
        <v>0</v>
      </c>
      <c r="X24" s="13">
        <f>SUM(X4:X23)</f>
        <v>0</v>
      </c>
      <c r="Y24" s="13">
        <f t="shared" ref="Y24" si="11">SUM(Y4:Y23)</f>
        <v>0</v>
      </c>
      <c r="Z24" s="115">
        <f t="shared" si="4"/>
        <v>139516.33333333334</v>
      </c>
      <c r="AA24" s="118">
        <f t="shared" si="5"/>
        <v>2790.3266666666664</v>
      </c>
      <c r="AB24" s="154">
        <f>SUM(AB4:AB23)</f>
        <v>1674196</v>
      </c>
      <c r="AC24" s="13">
        <f>SUM(AC4:AC23)</f>
        <v>33483.920000000006</v>
      </c>
      <c r="AD24" s="124">
        <f>SUM(AD4:AD23)</f>
        <v>426919.98</v>
      </c>
      <c r="AE24" s="88">
        <f t="shared" si="8"/>
        <v>71153.33</v>
      </c>
      <c r="AF24" s="122">
        <f t="shared" si="9"/>
        <v>1707679.92</v>
      </c>
    </row>
    <row r="26" spans="1:32" x14ac:dyDescent="0.25">
      <c r="C26" s="31">
        <f>B24+C24</f>
        <v>472372.2</v>
      </c>
      <c r="D26" s="103"/>
      <c r="E26" s="31">
        <f>D24+E24</f>
        <v>447157.8</v>
      </c>
      <c r="G26" s="31">
        <f>F24+G24</f>
        <v>463520.64</v>
      </c>
      <c r="I26" s="31">
        <f>H24+I24</f>
        <v>324629.28000000003</v>
      </c>
      <c r="J26" s="103"/>
      <c r="K26" s="31">
        <f>J24+K24</f>
        <v>0</v>
      </c>
      <c r="M26" s="31">
        <f>L24+M24</f>
        <v>0</v>
      </c>
      <c r="O26" s="31">
        <f>N24+O24</f>
        <v>0</v>
      </c>
      <c r="Q26" s="31">
        <f>P24+Q24</f>
        <v>0</v>
      </c>
      <c r="R26" s="31"/>
      <c r="S26" s="31">
        <f>R24+S24</f>
        <v>0</v>
      </c>
      <c r="U26" s="31">
        <f>T24+U24</f>
        <v>0</v>
      </c>
      <c r="W26" s="31">
        <f>V24+W24</f>
        <v>0</v>
      </c>
      <c r="X26"/>
      <c r="Y26" s="31">
        <f>X24+Y24</f>
        <v>0</v>
      </c>
      <c r="Z26" s="31"/>
      <c r="AA26" s="31"/>
      <c r="AE26" s="31">
        <f>Z24+AA24</f>
        <v>142306.66</v>
      </c>
      <c r="AF26" s="112"/>
    </row>
    <row r="27" spans="1:32" x14ac:dyDescent="0.25">
      <c r="D27" s="31"/>
      <c r="J27" s="31"/>
      <c r="W27" s="37"/>
      <c r="X27"/>
      <c r="AF27" s="31"/>
    </row>
    <row r="28" spans="1:32" x14ac:dyDescent="0.25">
      <c r="B28" s="102"/>
      <c r="S28" s="104"/>
      <c r="U28" s="105"/>
      <c r="X28"/>
      <c r="Z28" s="31"/>
    </row>
    <row r="29" spans="1:32" x14ac:dyDescent="0.25">
      <c r="X29"/>
    </row>
    <row r="30" spans="1:32" x14ac:dyDescent="0.25">
      <c r="O30" s="37"/>
      <c r="R30" s="104"/>
      <c r="T30" s="104"/>
      <c r="X30"/>
    </row>
    <row r="31" spans="1:32" x14ac:dyDescent="0.25">
      <c r="O31" s="37"/>
      <c r="R31" s="161"/>
      <c r="T31" s="161"/>
      <c r="X31"/>
    </row>
    <row r="32" spans="1:32" x14ac:dyDescent="0.25">
      <c r="O32" s="37"/>
      <c r="R32" s="161"/>
      <c r="T32" s="161"/>
      <c r="X32"/>
    </row>
    <row r="33" spans="15:24" x14ac:dyDescent="0.25">
      <c r="O33" s="37"/>
      <c r="R33" s="161"/>
      <c r="T33" s="161"/>
      <c r="X33"/>
    </row>
    <row r="34" spans="15:24" x14ac:dyDescent="0.25">
      <c r="O34" s="37"/>
      <c r="R34" s="161"/>
      <c r="T34" s="161"/>
      <c r="X34"/>
    </row>
    <row r="35" spans="15:24" x14ac:dyDescent="0.25">
      <c r="O35" s="37"/>
      <c r="R35" s="161"/>
      <c r="T35" s="161"/>
      <c r="X35"/>
    </row>
    <row r="36" spans="15:24" x14ac:dyDescent="0.25">
      <c r="O36" s="37"/>
      <c r="R36" s="161"/>
      <c r="T36" s="161"/>
      <c r="X36"/>
    </row>
    <row r="37" spans="15:24" x14ac:dyDescent="0.25">
      <c r="O37" s="37"/>
      <c r="R37" s="161"/>
      <c r="T37" s="161"/>
      <c r="X37"/>
    </row>
    <row r="38" spans="15:24" x14ac:dyDescent="0.25">
      <c r="O38" s="37"/>
      <c r="R38" s="161"/>
      <c r="T38" s="161"/>
      <c r="X38"/>
    </row>
    <row r="39" spans="15:24" x14ac:dyDescent="0.25">
      <c r="O39" s="37"/>
      <c r="R39" s="161"/>
      <c r="T39" s="161"/>
      <c r="X39"/>
    </row>
    <row r="40" spans="15:24" x14ac:dyDescent="0.25">
      <c r="O40" s="37"/>
      <c r="R40" s="161"/>
      <c r="T40" s="161"/>
      <c r="X40"/>
    </row>
    <row r="41" spans="15:24" x14ac:dyDescent="0.25">
      <c r="O41" s="37"/>
      <c r="R41" s="161"/>
      <c r="T41" s="161"/>
      <c r="X41"/>
    </row>
    <row r="42" spans="15:24" x14ac:dyDescent="0.25">
      <c r="O42" s="37"/>
      <c r="R42" s="161"/>
      <c r="T42" s="161"/>
      <c r="X42"/>
    </row>
    <row r="43" spans="15:24" x14ac:dyDescent="0.25">
      <c r="O43" s="37"/>
      <c r="R43" s="161"/>
      <c r="T43" s="161"/>
      <c r="X43"/>
    </row>
    <row r="44" spans="15:24" x14ac:dyDescent="0.25">
      <c r="O44" s="37"/>
      <c r="R44" s="161"/>
      <c r="T44" s="161"/>
      <c r="X44"/>
    </row>
    <row r="45" spans="15:24" x14ac:dyDescent="0.25">
      <c r="O45" s="37"/>
      <c r="R45" s="161"/>
      <c r="T45" s="161"/>
      <c r="X45"/>
    </row>
    <row r="46" spans="15:24" x14ac:dyDescent="0.25">
      <c r="O46" s="37"/>
      <c r="R46" s="161"/>
      <c r="T46" s="161"/>
      <c r="X46"/>
    </row>
    <row r="47" spans="15:24" x14ac:dyDescent="0.25">
      <c r="O47" s="37"/>
      <c r="R47" s="161"/>
      <c r="T47" s="161"/>
      <c r="X47"/>
    </row>
    <row r="48" spans="15:24" x14ac:dyDescent="0.25">
      <c r="O48" s="37"/>
      <c r="R48" s="161"/>
      <c r="T48" s="161"/>
      <c r="X48"/>
    </row>
    <row r="49" spans="15:24" x14ac:dyDescent="0.25">
      <c r="O49" s="37"/>
      <c r="R49" s="161"/>
      <c r="T49" s="161"/>
      <c r="X49"/>
    </row>
    <row r="50" spans="15:24" x14ac:dyDescent="0.25">
      <c r="O50" s="37"/>
      <c r="R50" s="160"/>
      <c r="T50" s="160"/>
      <c r="X50"/>
    </row>
    <row r="51" spans="15:24" x14ac:dyDescent="0.25">
      <c r="O51" s="37"/>
      <c r="X51"/>
    </row>
    <row r="52" spans="15:24" x14ac:dyDescent="0.25">
      <c r="O52" s="37"/>
      <c r="X52"/>
    </row>
    <row r="53" spans="15:24" x14ac:dyDescent="0.25">
      <c r="O53" s="37"/>
      <c r="X53"/>
    </row>
    <row r="54" spans="15:24" x14ac:dyDescent="0.25">
      <c r="O54" s="37"/>
      <c r="X54"/>
    </row>
    <row r="55" spans="15:24" x14ac:dyDescent="0.25">
      <c r="O55" s="37"/>
      <c r="X55"/>
    </row>
    <row r="56" spans="15:24" x14ac:dyDescent="0.25">
      <c r="O56" s="37"/>
      <c r="X56"/>
    </row>
    <row r="57" spans="15:24" x14ac:dyDescent="0.25">
      <c r="O57" s="37"/>
      <c r="X57"/>
    </row>
    <row r="58" spans="15:24" x14ac:dyDescent="0.25">
      <c r="O58" s="37"/>
      <c r="X58"/>
    </row>
    <row r="59" spans="15:24" x14ac:dyDescent="0.25">
      <c r="O59" s="37"/>
      <c r="X59"/>
    </row>
  </sheetData>
  <mergeCells count="21">
    <mergeCell ref="J2:K2"/>
    <mergeCell ref="L2:M2"/>
    <mergeCell ref="N2:O2"/>
    <mergeCell ref="P2:Q2"/>
    <mergeCell ref="R2:S2"/>
    <mergeCell ref="T2:U2"/>
    <mergeCell ref="Z2:Z3"/>
    <mergeCell ref="A1:AF1"/>
    <mergeCell ref="AE2:AE3"/>
    <mergeCell ref="AF2:AF3"/>
    <mergeCell ref="B2:C2"/>
    <mergeCell ref="A2:A3"/>
    <mergeCell ref="D2:E2"/>
    <mergeCell ref="F2:G2"/>
    <mergeCell ref="V2:W2"/>
    <mergeCell ref="X2:Y2"/>
    <mergeCell ref="AA2:AA3"/>
    <mergeCell ref="AB2:AB3"/>
    <mergeCell ref="AC2:AC3"/>
    <mergeCell ref="H2:I2"/>
    <mergeCell ref="AD2:AD3"/>
  </mergeCells>
  <pageMargins left="0.70866141732283472" right="0.70866141732283472" top="0.74803149606299213" bottom="0.74803149606299213" header="0.31496062992125984" footer="0.31496062992125984"/>
  <pageSetup paperSize="9" scale="34" fitToHeight="0" orientation="landscape" r:id="rId1"/>
  <ignoredErrors>
    <ignoredError sqref="C24"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2FA32-9F72-4E72-8F4E-AF6E02A65D68}">
  <sheetPr codeName="Hoja2">
    <pageSetUpPr fitToPage="1"/>
  </sheetPr>
  <dimension ref="A1:AA137"/>
  <sheetViews>
    <sheetView topLeftCell="G1" zoomScale="89" zoomScaleNormal="89" workbookViewId="0">
      <selection activeCell="M31" sqref="M31"/>
    </sheetView>
  </sheetViews>
  <sheetFormatPr baseColWidth="10" defaultRowHeight="15" x14ac:dyDescent="0.25"/>
  <cols>
    <col min="1" max="1" width="8.7109375" customWidth="1"/>
    <col min="2" max="2" width="12.5703125" customWidth="1"/>
    <col min="4" max="4" width="12.42578125" customWidth="1"/>
    <col min="6" max="6" width="12.5703125" customWidth="1"/>
    <col min="8" max="8" width="12.85546875" customWidth="1"/>
    <col min="10" max="10" width="20.85546875" bestFit="1" customWidth="1"/>
    <col min="11" max="11" width="15" bestFit="1" customWidth="1"/>
    <col min="12" max="14" width="17.28515625" bestFit="1" customWidth="1"/>
    <col min="15" max="15" width="16.140625" bestFit="1" customWidth="1"/>
    <col min="16" max="16" width="17.28515625" bestFit="1" customWidth="1"/>
    <col min="17" max="17" width="10.28515625" bestFit="1" customWidth="1"/>
    <col min="18" max="18" width="17.28515625" bestFit="1" customWidth="1"/>
    <col min="20" max="20" width="13" customWidth="1"/>
    <col min="22" max="22" width="12.85546875" style="37" customWidth="1"/>
    <col min="23" max="23" width="10.28515625" bestFit="1" customWidth="1"/>
    <col min="24" max="24" width="12.5703125" customWidth="1"/>
    <col min="26" max="26" width="13.42578125" customWidth="1"/>
  </cols>
  <sheetData>
    <row r="1" spans="1:27" ht="15.75" thickBot="1" x14ac:dyDescent="0.3">
      <c r="A1" s="197" t="s">
        <v>93</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row>
    <row r="2" spans="1:27" ht="20.25" customHeight="1" thickBot="1" x14ac:dyDescent="0.3">
      <c r="A2" s="199" t="s">
        <v>5</v>
      </c>
      <c r="B2" s="195">
        <v>45292</v>
      </c>
      <c r="C2" s="196"/>
      <c r="D2" s="195">
        <v>45323</v>
      </c>
      <c r="E2" s="196"/>
      <c r="F2" s="195">
        <v>45352</v>
      </c>
      <c r="G2" s="196"/>
      <c r="H2" s="195">
        <v>45383</v>
      </c>
      <c r="I2" s="196"/>
      <c r="J2" s="195">
        <v>45413</v>
      </c>
      <c r="K2" s="196"/>
      <c r="L2" s="195">
        <v>45444</v>
      </c>
      <c r="M2" s="196"/>
      <c r="N2" s="195">
        <v>45474</v>
      </c>
      <c r="O2" s="196"/>
      <c r="P2" s="195">
        <v>45505</v>
      </c>
      <c r="Q2" s="196"/>
      <c r="R2" s="195">
        <v>45536</v>
      </c>
      <c r="S2" s="196"/>
      <c r="T2" s="195">
        <v>45566</v>
      </c>
      <c r="U2" s="196"/>
      <c r="V2" s="195">
        <v>45597</v>
      </c>
      <c r="W2" s="196"/>
      <c r="X2" s="195">
        <v>45627</v>
      </c>
      <c r="Y2" s="196"/>
      <c r="Z2" s="203" t="s">
        <v>77</v>
      </c>
      <c r="AA2" s="201" t="s">
        <v>78</v>
      </c>
    </row>
    <row r="3" spans="1:27" ht="24.75" customHeight="1" thickBot="1" x14ac:dyDescent="0.3">
      <c r="A3" s="200"/>
      <c r="B3" s="39" t="s">
        <v>6</v>
      </c>
      <c r="C3" s="40" t="s">
        <v>7</v>
      </c>
      <c r="D3" s="41" t="s">
        <v>6</v>
      </c>
      <c r="E3" s="40" t="s">
        <v>7</v>
      </c>
      <c r="F3" s="41" t="s">
        <v>6</v>
      </c>
      <c r="G3" s="40" t="s">
        <v>7</v>
      </c>
      <c r="H3" s="41" t="s">
        <v>6</v>
      </c>
      <c r="I3" s="40" t="s">
        <v>7</v>
      </c>
      <c r="J3" s="41" t="s">
        <v>6</v>
      </c>
      <c r="K3" s="40" t="s">
        <v>7</v>
      </c>
      <c r="L3" s="41" t="s">
        <v>6</v>
      </c>
      <c r="M3" s="40" t="s">
        <v>7</v>
      </c>
      <c r="N3" s="41" t="s">
        <v>6</v>
      </c>
      <c r="O3" s="40" t="s">
        <v>7</v>
      </c>
      <c r="P3" s="41" t="s">
        <v>6</v>
      </c>
      <c r="Q3" s="40" t="s">
        <v>7</v>
      </c>
      <c r="R3" s="41" t="s">
        <v>6</v>
      </c>
      <c r="S3" s="40" t="s">
        <v>7</v>
      </c>
      <c r="T3" s="41" t="s">
        <v>6</v>
      </c>
      <c r="U3" s="40" t="s">
        <v>7</v>
      </c>
      <c r="V3" s="82" t="s">
        <v>6</v>
      </c>
      <c r="W3" s="83" t="s">
        <v>7</v>
      </c>
      <c r="X3" s="41" t="s">
        <v>6</v>
      </c>
      <c r="Y3" s="42" t="s">
        <v>7</v>
      </c>
      <c r="Z3" s="204"/>
      <c r="AA3" s="202"/>
    </row>
    <row r="4" spans="1:27" x14ac:dyDescent="0.25">
      <c r="A4" s="43">
        <v>1</v>
      </c>
      <c r="B4" s="5">
        <v>89570.2</v>
      </c>
      <c r="C4" s="6">
        <v>8333461.2000000002</v>
      </c>
      <c r="D4" s="6">
        <v>84683</v>
      </c>
      <c r="E4" s="6">
        <v>7875448</v>
      </c>
      <c r="F4" s="6">
        <v>88567</v>
      </c>
      <c r="G4" s="6">
        <v>8253632</v>
      </c>
      <c r="H4" s="6">
        <v>61235.4</v>
      </c>
      <c r="I4" s="6">
        <v>5695802.4000000004</v>
      </c>
      <c r="J4" s="6"/>
      <c r="K4" s="6"/>
      <c r="L4" s="6"/>
      <c r="M4" s="6"/>
      <c r="N4" s="6"/>
      <c r="O4" s="6"/>
      <c r="P4" s="6"/>
      <c r="Q4" s="6"/>
      <c r="R4" s="6"/>
      <c r="S4" s="6"/>
      <c r="T4" s="6"/>
      <c r="U4" s="6"/>
      <c r="V4" s="106"/>
      <c r="W4" s="109"/>
      <c r="X4" s="125"/>
      <c r="Y4" s="127"/>
      <c r="Z4" s="44">
        <f>B4+D4+F4+H4+J4+L4+N4+P4+R4+T4+V4+X4</f>
        <v>324055.60000000003</v>
      </c>
      <c r="AA4" s="45">
        <f>C4+E4+G4+I4+K4+M4+O4+Q4+S4+U4+W4+Y4</f>
        <v>30158343.600000001</v>
      </c>
    </row>
    <row r="5" spans="1:27" x14ac:dyDescent="0.25">
      <c r="A5" s="46">
        <v>2</v>
      </c>
      <c r="B5" s="5">
        <v>5208</v>
      </c>
      <c r="C5" s="9">
        <v>177072</v>
      </c>
      <c r="D5" s="9">
        <v>4872</v>
      </c>
      <c r="E5" s="9">
        <v>165648</v>
      </c>
      <c r="F5" s="9">
        <v>5208</v>
      </c>
      <c r="G5" s="9">
        <v>177072</v>
      </c>
      <c r="H5" s="9">
        <v>3528</v>
      </c>
      <c r="I5" s="9">
        <v>119952</v>
      </c>
      <c r="J5" s="9"/>
      <c r="K5" s="9"/>
      <c r="L5" s="9"/>
      <c r="M5" s="9"/>
      <c r="N5" s="9"/>
      <c r="O5" s="9"/>
      <c r="P5" s="9"/>
      <c r="Q5" s="9"/>
      <c r="R5" s="9"/>
      <c r="S5" s="9"/>
      <c r="T5" s="9"/>
      <c r="U5" s="9"/>
      <c r="V5" s="107"/>
      <c r="W5" s="110"/>
      <c r="X5" s="126"/>
      <c r="Y5" s="128"/>
      <c r="Z5" s="47">
        <f t="shared" ref="Z5:Z24" si="0">B5+D5+F5+H5+J5+L5+N5+P5+R5+T5+V5+X5</f>
        <v>18816</v>
      </c>
      <c r="AA5" s="48">
        <f t="shared" ref="AA5:AA24" si="1">C5+E5+G5+I5+K5+M5+O5+Q5+S5+U5+W5+Y5</f>
        <v>639744</v>
      </c>
    </row>
    <row r="6" spans="1:27" x14ac:dyDescent="0.25">
      <c r="A6" s="46">
        <v>3</v>
      </c>
      <c r="B6" s="5">
        <v>156842</v>
      </c>
      <c r="C6" s="9">
        <v>2582538</v>
      </c>
      <c r="D6" s="9">
        <v>149345</v>
      </c>
      <c r="E6" s="9">
        <v>2458897</v>
      </c>
      <c r="F6" s="9">
        <v>149999.5</v>
      </c>
      <c r="G6" s="9">
        <v>2477639.5</v>
      </c>
      <c r="H6" s="9">
        <v>107635.5</v>
      </c>
      <c r="I6" s="9">
        <v>1772683.5</v>
      </c>
      <c r="J6" s="9"/>
      <c r="K6" s="9"/>
      <c r="L6" s="9"/>
      <c r="M6" s="9"/>
      <c r="N6" s="9"/>
      <c r="O6" s="9"/>
      <c r="P6" s="9"/>
      <c r="Q6" s="9"/>
      <c r="R6" s="9"/>
      <c r="S6" s="9"/>
      <c r="T6" s="9"/>
      <c r="U6" s="9"/>
      <c r="V6" s="107"/>
      <c r="W6" s="110"/>
      <c r="X6" s="126"/>
      <c r="Y6" s="128"/>
      <c r="Z6" s="47">
        <f t="shared" si="0"/>
        <v>563822</v>
      </c>
      <c r="AA6" s="48">
        <f t="shared" si="1"/>
        <v>9291758</v>
      </c>
    </row>
    <row r="7" spans="1:27" x14ac:dyDescent="0.25">
      <c r="A7" s="46">
        <v>4</v>
      </c>
      <c r="B7" s="5">
        <v>6822</v>
      </c>
      <c r="C7" s="9">
        <v>340016</v>
      </c>
      <c r="D7" s="9">
        <v>6428</v>
      </c>
      <c r="E7" s="9">
        <v>319694</v>
      </c>
      <c r="F7" s="9">
        <v>6492</v>
      </c>
      <c r="G7" s="9">
        <v>328466</v>
      </c>
      <c r="H7" s="9">
        <v>4632</v>
      </c>
      <c r="I7" s="9">
        <v>230706</v>
      </c>
      <c r="J7" s="9"/>
      <c r="K7" s="9"/>
      <c r="L7" s="9"/>
      <c r="M7" s="9"/>
      <c r="N7" s="9"/>
      <c r="O7" s="9"/>
      <c r="P7" s="9"/>
      <c r="Q7" s="9"/>
      <c r="R7" s="9"/>
      <c r="S7" s="9"/>
      <c r="T7" s="9"/>
      <c r="U7" s="9"/>
      <c r="V7" s="107"/>
      <c r="W7" s="110"/>
      <c r="X7" s="126"/>
      <c r="Y7" s="128"/>
      <c r="Z7" s="47">
        <f t="shared" si="0"/>
        <v>24374</v>
      </c>
      <c r="AA7" s="48">
        <f t="shared" si="1"/>
        <v>1218882</v>
      </c>
    </row>
    <row r="8" spans="1:27" x14ac:dyDescent="0.25">
      <c r="A8" s="46">
        <v>5</v>
      </c>
      <c r="B8" s="5">
        <v>42316</v>
      </c>
      <c r="C8" s="9">
        <v>1354112</v>
      </c>
      <c r="D8" s="9">
        <v>40044</v>
      </c>
      <c r="E8" s="9">
        <v>1281408</v>
      </c>
      <c r="F8" s="9">
        <v>42032</v>
      </c>
      <c r="G8" s="9">
        <v>1345024</v>
      </c>
      <c r="H8" s="9">
        <v>28968</v>
      </c>
      <c r="I8" s="9">
        <v>926976</v>
      </c>
      <c r="J8" s="9"/>
      <c r="K8" s="9"/>
      <c r="L8" s="9"/>
      <c r="M8" s="9"/>
      <c r="N8" s="9"/>
      <c r="O8" s="9"/>
      <c r="P8" s="9"/>
      <c r="Q8" s="9"/>
      <c r="R8" s="9"/>
      <c r="S8" s="9"/>
      <c r="T8" s="9"/>
      <c r="U8" s="9"/>
      <c r="V8" s="107"/>
      <c r="W8" s="110"/>
      <c r="X8" s="126"/>
      <c r="Y8" s="128"/>
      <c r="Z8" s="47">
        <f t="shared" si="0"/>
        <v>153360</v>
      </c>
      <c r="AA8" s="48">
        <f t="shared" si="1"/>
        <v>4907520</v>
      </c>
    </row>
    <row r="9" spans="1:27" x14ac:dyDescent="0.25">
      <c r="A9" s="46">
        <v>6</v>
      </c>
      <c r="B9" s="5">
        <v>111985.5</v>
      </c>
      <c r="C9" s="9">
        <v>3839605</v>
      </c>
      <c r="D9" s="9">
        <v>107002.75</v>
      </c>
      <c r="E9" s="9">
        <v>3668840</v>
      </c>
      <c r="F9" s="9">
        <v>108697.25</v>
      </c>
      <c r="G9" s="9">
        <v>3735410</v>
      </c>
      <c r="H9" s="9">
        <v>77216.25</v>
      </c>
      <c r="I9" s="9">
        <v>2648100</v>
      </c>
      <c r="J9" s="9"/>
      <c r="K9" s="9"/>
      <c r="L9" s="9"/>
      <c r="M9" s="9"/>
      <c r="N9" s="9"/>
      <c r="O9" s="9"/>
      <c r="P9" s="9"/>
      <c r="Q9" s="9"/>
      <c r="R9" s="9"/>
      <c r="S9" s="9"/>
      <c r="T9" s="9"/>
      <c r="U9" s="9"/>
      <c r="V9" s="107"/>
      <c r="W9" s="110"/>
      <c r="X9" s="126"/>
      <c r="Y9" s="128"/>
      <c r="Z9" s="47">
        <f t="shared" si="0"/>
        <v>404901.75</v>
      </c>
      <c r="AA9" s="48">
        <f t="shared" si="1"/>
        <v>13891955</v>
      </c>
    </row>
    <row r="10" spans="1:27" x14ac:dyDescent="0.25">
      <c r="A10" s="46">
        <v>7</v>
      </c>
      <c r="B10" s="5">
        <v>24123</v>
      </c>
      <c r="C10" s="9">
        <v>910503</v>
      </c>
      <c r="D10" s="9">
        <v>22695</v>
      </c>
      <c r="E10" s="9">
        <v>854199</v>
      </c>
      <c r="F10" s="9">
        <v>23205</v>
      </c>
      <c r="G10" s="9">
        <v>893061</v>
      </c>
      <c r="H10" s="9">
        <v>16569</v>
      </c>
      <c r="I10" s="9">
        <v>716355</v>
      </c>
      <c r="J10" s="9"/>
      <c r="K10" s="9"/>
      <c r="L10" s="9"/>
      <c r="M10" s="9"/>
      <c r="N10" s="9"/>
      <c r="O10" s="9"/>
      <c r="P10" s="9"/>
      <c r="Q10" s="9"/>
      <c r="R10" s="9"/>
      <c r="S10" s="9"/>
      <c r="T10" s="9"/>
      <c r="U10" s="9"/>
      <c r="V10" s="107"/>
      <c r="W10" s="110"/>
      <c r="X10" s="126"/>
      <c r="Y10" s="128"/>
      <c r="Z10" s="47">
        <f t="shared" si="0"/>
        <v>86592</v>
      </c>
      <c r="AA10" s="48">
        <f t="shared" si="1"/>
        <v>3374118</v>
      </c>
    </row>
    <row r="11" spans="1:27" x14ac:dyDescent="0.25">
      <c r="A11" s="46">
        <v>8</v>
      </c>
      <c r="B11" s="5">
        <v>66030</v>
      </c>
      <c r="C11" s="9">
        <v>2178990</v>
      </c>
      <c r="D11" s="9">
        <v>61770</v>
      </c>
      <c r="E11" s="9">
        <v>2038410</v>
      </c>
      <c r="F11" s="9">
        <v>66030</v>
      </c>
      <c r="G11" s="9">
        <v>2178990</v>
      </c>
      <c r="H11" s="9">
        <v>44730</v>
      </c>
      <c r="I11" s="9">
        <v>1476090</v>
      </c>
      <c r="J11" s="9"/>
      <c r="K11" s="9"/>
      <c r="L11" s="9"/>
      <c r="M11" s="9"/>
      <c r="N11" s="9"/>
      <c r="O11" s="9"/>
      <c r="P11" s="9"/>
      <c r="Q11" s="9"/>
      <c r="R11" s="9"/>
      <c r="S11" s="9"/>
      <c r="T11" s="9"/>
      <c r="U11" s="9"/>
      <c r="V11" s="107"/>
      <c r="W11" s="110"/>
      <c r="X11" s="126"/>
      <c r="Y11" s="128"/>
      <c r="Z11" s="47">
        <f t="shared" si="0"/>
        <v>238560</v>
      </c>
      <c r="AA11" s="48">
        <f t="shared" si="1"/>
        <v>7872480</v>
      </c>
    </row>
    <row r="12" spans="1:27" x14ac:dyDescent="0.25">
      <c r="A12" s="46">
        <v>9</v>
      </c>
      <c r="B12" s="5">
        <v>4402</v>
      </c>
      <c r="C12" s="9">
        <v>347758</v>
      </c>
      <c r="D12" s="9">
        <v>4118</v>
      </c>
      <c r="E12" s="9">
        <v>325322</v>
      </c>
      <c r="F12" s="9">
        <v>4402</v>
      </c>
      <c r="G12" s="9">
        <v>347758</v>
      </c>
      <c r="H12" s="9">
        <v>2982</v>
      </c>
      <c r="I12" s="9">
        <v>235578</v>
      </c>
      <c r="J12" s="9"/>
      <c r="K12" s="9"/>
      <c r="L12" s="9"/>
      <c r="M12" s="9"/>
      <c r="N12" s="9"/>
      <c r="O12" s="9"/>
      <c r="P12" s="9"/>
      <c r="Q12" s="9"/>
      <c r="R12" s="9"/>
      <c r="S12" s="9"/>
      <c r="T12" s="9"/>
      <c r="U12" s="9"/>
      <c r="V12" s="107"/>
      <c r="W12" s="110"/>
      <c r="X12" s="126"/>
      <c r="Y12" s="128"/>
      <c r="Z12" s="47">
        <f t="shared" si="0"/>
        <v>15904</v>
      </c>
      <c r="AA12" s="48">
        <f t="shared" si="1"/>
        <v>1256416</v>
      </c>
    </row>
    <row r="13" spans="1:27" x14ac:dyDescent="0.25">
      <c r="A13" s="46">
        <v>10</v>
      </c>
      <c r="B13" s="5">
        <v>22933</v>
      </c>
      <c r="C13" s="9">
        <v>2293300</v>
      </c>
      <c r="D13" s="9">
        <v>21513</v>
      </c>
      <c r="E13" s="9">
        <v>2151300</v>
      </c>
      <c r="F13" s="9">
        <v>22507</v>
      </c>
      <c r="G13" s="9">
        <v>2250700</v>
      </c>
      <c r="H13" s="9">
        <v>15549</v>
      </c>
      <c r="I13" s="9">
        <v>1554900</v>
      </c>
      <c r="J13" s="9"/>
      <c r="K13" s="9"/>
      <c r="L13" s="9"/>
      <c r="M13" s="9"/>
      <c r="N13" s="9"/>
      <c r="O13" s="9"/>
      <c r="P13" s="9"/>
      <c r="Q13" s="9"/>
      <c r="R13" s="9"/>
      <c r="S13" s="9"/>
      <c r="T13" s="9"/>
      <c r="U13" s="9"/>
      <c r="V13" s="107"/>
      <c r="W13" s="110"/>
      <c r="X13" s="126"/>
      <c r="Y13" s="128"/>
      <c r="Z13" s="47">
        <f t="shared" si="0"/>
        <v>82502</v>
      </c>
      <c r="AA13" s="48">
        <f t="shared" si="1"/>
        <v>8250200</v>
      </c>
    </row>
    <row r="14" spans="1:27" x14ac:dyDescent="0.25">
      <c r="A14" s="46">
        <v>11</v>
      </c>
      <c r="B14" s="5">
        <v>2150</v>
      </c>
      <c r="C14" s="9">
        <v>146200</v>
      </c>
      <c r="D14" s="9">
        <v>2150</v>
      </c>
      <c r="E14" s="9">
        <v>146200</v>
      </c>
      <c r="F14" s="9">
        <v>2064</v>
      </c>
      <c r="G14" s="9">
        <v>140352</v>
      </c>
      <c r="H14" s="9">
        <v>1548</v>
      </c>
      <c r="I14" s="9">
        <v>105264</v>
      </c>
      <c r="J14" s="9"/>
      <c r="K14" s="9"/>
      <c r="L14" s="9"/>
      <c r="M14" s="9"/>
      <c r="N14" s="9"/>
      <c r="O14" s="9"/>
      <c r="P14" s="9"/>
      <c r="Q14" s="9"/>
      <c r="R14" s="9"/>
      <c r="S14" s="9"/>
      <c r="T14" s="9"/>
      <c r="U14" s="9"/>
      <c r="V14" s="107"/>
      <c r="W14" s="110"/>
      <c r="X14" s="126"/>
      <c r="Y14" s="128"/>
      <c r="Z14" s="47">
        <f t="shared" si="0"/>
        <v>7912</v>
      </c>
      <c r="AA14" s="48">
        <f t="shared" si="1"/>
        <v>538016</v>
      </c>
    </row>
    <row r="15" spans="1:27" x14ac:dyDescent="0.25">
      <c r="A15" s="46">
        <v>12</v>
      </c>
      <c r="B15" s="5">
        <v>33740</v>
      </c>
      <c r="C15" s="9">
        <v>236180</v>
      </c>
      <c r="D15" s="9">
        <v>31990</v>
      </c>
      <c r="E15" s="9">
        <v>223930</v>
      </c>
      <c r="F15" s="9">
        <v>32900</v>
      </c>
      <c r="G15" s="9">
        <v>230300</v>
      </c>
      <c r="H15" s="9">
        <v>23100</v>
      </c>
      <c r="I15" s="9">
        <v>161700</v>
      </c>
      <c r="J15" s="9"/>
      <c r="K15" s="9"/>
      <c r="L15" s="9"/>
      <c r="M15" s="9"/>
      <c r="N15" s="9"/>
      <c r="O15" s="9"/>
      <c r="P15" s="9"/>
      <c r="Q15" s="9"/>
      <c r="R15" s="9"/>
      <c r="S15" s="9"/>
      <c r="T15" s="9"/>
      <c r="U15" s="9"/>
      <c r="V15" s="107"/>
      <c r="W15" s="110"/>
      <c r="X15" s="126"/>
      <c r="Y15" s="128"/>
      <c r="Z15" s="47">
        <f t="shared" si="0"/>
        <v>121730</v>
      </c>
      <c r="AA15" s="48">
        <f t="shared" si="1"/>
        <v>852110</v>
      </c>
    </row>
    <row r="16" spans="1:27" x14ac:dyDescent="0.25">
      <c r="A16" s="46">
        <v>14</v>
      </c>
      <c r="B16" s="5">
        <v>2800</v>
      </c>
      <c r="C16" s="9">
        <v>25200</v>
      </c>
      <c r="D16" s="9">
        <v>2800</v>
      </c>
      <c r="E16" s="9">
        <v>25200</v>
      </c>
      <c r="F16" s="9">
        <v>2688</v>
      </c>
      <c r="G16" s="9">
        <v>24192</v>
      </c>
      <c r="H16" s="9">
        <v>2016</v>
      </c>
      <c r="I16" s="9">
        <v>18144</v>
      </c>
      <c r="J16" s="9"/>
      <c r="K16" s="9"/>
      <c r="L16" s="9"/>
      <c r="M16" s="9"/>
      <c r="N16" s="9"/>
      <c r="O16" s="9"/>
      <c r="P16" s="9"/>
      <c r="Q16" s="9"/>
      <c r="R16" s="9"/>
      <c r="S16" s="9"/>
      <c r="T16" s="9"/>
      <c r="U16" s="9"/>
      <c r="V16" s="107"/>
      <c r="W16" s="110"/>
      <c r="X16" s="126"/>
      <c r="Y16" s="128"/>
      <c r="Z16" s="47">
        <f t="shared" si="0"/>
        <v>10304</v>
      </c>
      <c r="AA16" s="48">
        <f t="shared" si="1"/>
        <v>92736</v>
      </c>
    </row>
    <row r="17" spans="1:27" x14ac:dyDescent="0.25">
      <c r="A17" s="46">
        <v>15</v>
      </c>
      <c r="B17" s="5">
        <v>1400</v>
      </c>
      <c r="C17" s="9">
        <v>30800</v>
      </c>
      <c r="D17" s="9">
        <v>1400</v>
      </c>
      <c r="E17" s="9">
        <v>30800</v>
      </c>
      <c r="F17" s="9">
        <v>1344</v>
      </c>
      <c r="G17" s="9">
        <v>29568</v>
      </c>
      <c r="H17" s="9">
        <v>1008</v>
      </c>
      <c r="I17" s="9">
        <v>22176</v>
      </c>
      <c r="J17" s="9"/>
      <c r="K17" s="9"/>
      <c r="L17" s="9"/>
      <c r="M17" s="9"/>
      <c r="N17" s="9"/>
      <c r="O17" s="9"/>
      <c r="P17" s="9"/>
      <c r="Q17" s="9"/>
      <c r="R17" s="9"/>
      <c r="S17" s="9"/>
      <c r="T17" s="9"/>
      <c r="U17" s="9"/>
      <c r="V17" s="107"/>
      <c r="W17" s="110"/>
      <c r="X17" s="126"/>
      <c r="Y17" s="128"/>
      <c r="Z17" s="47">
        <f t="shared" si="0"/>
        <v>5152</v>
      </c>
      <c r="AA17" s="48">
        <f t="shared" si="1"/>
        <v>113344</v>
      </c>
    </row>
    <row r="18" spans="1:27" x14ac:dyDescent="0.25">
      <c r="A18" s="46">
        <v>16</v>
      </c>
      <c r="B18" s="5">
        <v>29970</v>
      </c>
      <c r="C18" s="9">
        <v>1828170</v>
      </c>
      <c r="D18" s="9">
        <v>28566</v>
      </c>
      <c r="E18" s="9">
        <v>1742526</v>
      </c>
      <c r="F18" s="9">
        <v>28458</v>
      </c>
      <c r="G18" s="9">
        <v>1735938</v>
      </c>
      <c r="H18" s="9">
        <v>20574</v>
      </c>
      <c r="I18" s="9">
        <v>1255014</v>
      </c>
      <c r="J18" s="9"/>
      <c r="K18" s="9"/>
      <c r="L18" s="9"/>
      <c r="M18" s="9"/>
      <c r="N18" s="9"/>
      <c r="O18" s="9"/>
      <c r="P18" s="9"/>
      <c r="Q18" s="9"/>
      <c r="R18" s="9"/>
      <c r="S18" s="9"/>
      <c r="T18" s="9"/>
      <c r="U18" s="9"/>
      <c r="V18" s="107"/>
      <c r="W18" s="110"/>
      <c r="X18" s="126"/>
      <c r="Y18" s="128"/>
      <c r="Z18" s="47">
        <f t="shared" si="0"/>
        <v>107568</v>
      </c>
      <c r="AA18" s="48">
        <f t="shared" si="1"/>
        <v>6561648</v>
      </c>
    </row>
    <row r="19" spans="1:27" x14ac:dyDescent="0.25">
      <c r="A19" s="46">
        <v>18</v>
      </c>
      <c r="B19" s="5">
        <v>9245</v>
      </c>
      <c r="C19" s="9">
        <v>332089</v>
      </c>
      <c r="D19" s="9">
        <v>8772</v>
      </c>
      <c r="E19" s="9">
        <v>315147</v>
      </c>
      <c r="F19" s="9">
        <v>8815</v>
      </c>
      <c r="G19" s="9">
        <v>315878</v>
      </c>
      <c r="H19" s="9">
        <v>6321</v>
      </c>
      <c r="I19" s="9">
        <v>227040</v>
      </c>
      <c r="J19" s="9"/>
      <c r="K19" s="9"/>
      <c r="L19" s="9"/>
      <c r="M19" s="9"/>
      <c r="N19" s="9"/>
      <c r="O19" s="9"/>
      <c r="P19" s="9"/>
      <c r="Q19" s="9"/>
      <c r="R19" s="9"/>
      <c r="S19" s="9"/>
      <c r="T19" s="9"/>
      <c r="U19" s="9"/>
      <c r="V19" s="107"/>
      <c r="W19" s="110"/>
      <c r="X19" s="126"/>
      <c r="Y19" s="128"/>
      <c r="Z19" s="47">
        <f t="shared" si="0"/>
        <v>33153</v>
      </c>
      <c r="AA19" s="48">
        <f t="shared" si="1"/>
        <v>1190154</v>
      </c>
    </row>
    <row r="20" spans="1:27" x14ac:dyDescent="0.25">
      <c r="A20" s="46">
        <v>25</v>
      </c>
      <c r="B20" s="5">
        <v>8800</v>
      </c>
      <c r="C20" s="9">
        <v>408045</v>
      </c>
      <c r="D20" s="9">
        <v>8140</v>
      </c>
      <c r="E20" s="9">
        <v>378675</v>
      </c>
      <c r="F20" s="9">
        <v>9460</v>
      </c>
      <c r="G20" s="9">
        <v>429825</v>
      </c>
      <c r="H20" s="9">
        <v>5940</v>
      </c>
      <c r="I20" s="9">
        <v>275715</v>
      </c>
      <c r="J20" s="9"/>
      <c r="K20" s="9"/>
      <c r="L20" s="9"/>
      <c r="M20" s="9"/>
      <c r="N20" s="9"/>
      <c r="O20" s="9"/>
      <c r="P20" s="9"/>
      <c r="Q20" s="9"/>
      <c r="R20" s="9"/>
      <c r="S20" s="9"/>
      <c r="T20" s="9"/>
      <c r="U20" s="9"/>
      <c r="V20" s="107"/>
      <c r="W20" s="110"/>
      <c r="X20" s="126"/>
      <c r="Y20" s="128"/>
      <c r="Z20" s="47">
        <f t="shared" si="0"/>
        <v>32340</v>
      </c>
      <c r="AA20" s="48">
        <f t="shared" si="1"/>
        <v>1492260</v>
      </c>
    </row>
    <row r="21" spans="1:27" x14ac:dyDescent="0.25">
      <c r="A21" s="46">
        <v>111</v>
      </c>
      <c r="B21" s="5">
        <v>2604</v>
      </c>
      <c r="C21" s="9">
        <v>104160</v>
      </c>
      <c r="D21" s="9">
        <v>2436</v>
      </c>
      <c r="E21" s="9">
        <v>97440</v>
      </c>
      <c r="F21" s="9">
        <v>2604</v>
      </c>
      <c r="G21" s="9">
        <v>104160</v>
      </c>
      <c r="H21" s="9">
        <v>1764</v>
      </c>
      <c r="I21" s="9">
        <v>70560</v>
      </c>
      <c r="J21" s="9"/>
      <c r="K21" s="9"/>
      <c r="L21" s="9"/>
      <c r="M21" s="9"/>
      <c r="N21" s="9"/>
      <c r="O21" s="9"/>
      <c r="P21" s="9"/>
      <c r="Q21" s="9"/>
      <c r="R21" s="9"/>
      <c r="S21" s="9"/>
      <c r="T21" s="9"/>
      <c r="U21" s="9"/>
      <c r="V21" s="107"/>
      <c r="W21" s="110"/>
      <c r="X21" s="126"/>
      <c r="Y21" s="128"/>
      <c r="Z21" s="47">
        <f t="shared" si="0"/>
        <v>9408</v>
      </c>
      <c r="AA21" s="48">
        <f t="shared" si="1"/>
        <v>376320</v>
      </c>
    </row>
    <row r="22" spans="1:27" x14ac:dyDescent="0.25">
      <c r="A22" s="46">
        <v>511</v>
      </c>
      <c r="B22" s="5">
        <v>4840</v>
      </c>
      <c r="C22" s="9">
        <v>62920</v>
      </c>
      <c r="D22" s="9">
        <v>4620</v>
      </c>
      <c r="E22" s="9">
        <v>60060</v>
      </c>
      <c r="F22" s="9">
        <v>4180</v>
      </c>
      <c r="G22" s="9">
        <v>54340</v>
      </c>
      <c r="H22" s="9">
        <v>3300</v>
      </c>
      <c r="I22" s="9">
        <v>42900</v>
      </c>
      <c r="J22" s="9"/>
      <c r="K22" s="9"/>
      <c r="L22" s="9"/>
      <c r="M22" s="9"/>
      <c r="N22" s="9"/>
      <c r="O22" s="9"/>
      <c r="P22" s="9"/>
      <c r="Q22" s="9"/>
      <c r="R22" s="9"/>
      <c r="S22" s="9"/>
      <c r="T22" s="9"/>
      <c r="U22" s="9"/>
      <c r="V22" s="107"/>
      <c r="W22" s="110"/>
      <c r="X22" s="126"/>
      <c r="Y22" s="128"/>
      <c r="Z22" s="47">
        <f t="shared" si="0"/>
        <v>16940</v>
      </c>
      <c r="AA22" s="48">
        <f t="shared" si="1"/>
        <v>220220</v>
      </c>
    </row>
    <row r="23" spans="1:27" ht="15.75" thickBot="1" x14ac:dyDescent="0.3">
      <c r="A23" s="46">
        <v>811</v>
      </c>
      <c r="B23" s="5">
        <v>8804</v>
      </c>
      <c r="C23" s="9">
        <v>184884</v>
      </c>
      <c r="D23" s="9">
        <v>8236</v>
      </c>
      <c r="E23" s="9">
        <v>172956</v>
      </c>
      <c r="F23" s="9">
        <v>8804</v>
      </c>
      <c r="G23" s="9">
        <v>184884</v>
      </c>
      <c r="H23" s="9">
        <v>5964</v>
      </c>
      <c r="I23" s="9">
        <v>125244</v>
      </c>
      <c r="J23" s="9"/>
      <c r="K23" s="9"/>
      <c r="L23" s="9"/>
      <c r="M23" s="9"/>
      <c r="N23" s="9"/>
      <c r="O23" s="9"/>
      <c r="P23" s="9"/>
      <c r="Q23" s="9"/>
      <c r="R23" s="9"/>
      <c r="S23" s="9"/>
      <c r="T23" s="9"/>
      <c r="U23" s="9"/>
      <c r="V23" s="108"/>
      <c r="W23" s="111"/>
      <c r="X23" s="126"/>
      <c r="Y23" s="128"/>
      <c r="Z23" s="47">
        <f t="shared" si="0"/>
        <v>31808</v>
      </c>
      <c r="AA23" s="48">
        <f t="shared" si="1"/>
        <v>667968</v>
      </c>
    </row>
    <row r="24" spans="1:27" ht="15.75" thickBot="1" x14ac:dyDescent="0.3">
      <c r="A24" s="49" t="s">
        <v>0</v>
      </c>
      <c r="B24" s="50">
        <f t="shared" ref="B24:Y24" si="2">SUM(B4:B23)</f>
        <v>634584.69999999995</v>
      </c>
      <c r="C24" s="51">
        <f t="shared" si="2"/>
        <v>25716003.199999999</v>
      </c>
      <c r="D24" s="51">
        <f t="shared" si="2"/>
        <v>601580.75</v>
      </c>
      <c r="E24" s="51">
        <f t="shared" si="2"/>
        <v>24332100</v>
      </c>
      <c r="F24" s="51">
        <f t="shared" si="2"/>
        <v>618456.75</v>
      </c>
      <c r="G24" s="51">
        <f t="shared" si="2"/>
        <v>25237189.5</v>
      </c>
      <c r="H24" s="51">
        <f t="shared" si="2"/>
        <v>434580.15</v>
      </c>
      <c r="I24" s="51">
        <f t="shared" si="2"/>
        <v>17680899.899999999</v>
      </c>
      <c r="J24" s="51">
        <f t="shared" si="2"/>
        <v>0</v>
      </c>
      <c r="K24" s="51">
        <f t="shared" si="2"/>
        <v>0</v>
      </c>
      <c r="L24" s="51">
        <f t="shared" si="2"/>
        <v>0</v>
      </c>
      <c r="M24" s="51">
        <f t="shared" si="2"/>
        <v>0</v>
      </c>
      <c r="N24" s="51">
        <f t="shared" si="2"/>
        <v>0</v>
      </c>
      <c r="O24" s="51">
        <f t="shared" si="2"/>
        <v>0</v>
      </c>
      <c r="P24" s="51">
        <f t="shared" si="2"/>
        <v>0</v>
      </c>
      <c r="Q24" s="51">
        <f t="shared" si="2"/>
        <v>0</v>
      </c>
      <c r="R24" s="51">
        <f t="shared" si="2"/>
        <v>0</v>
      </c>
      <c r="S24" s="51">
        <f t="shared" si="2"/>
        <v>0</v>
      </c>
      <c r="T24" s="51">
        <f t="shared" si="2"/>
        <v>0</v>
      </c>
      <c r="U24" s="80">
        <f t="shared" si="2"/>
        <v>0</v>
      </c>
      <c r="V24" s="81">
        <f>SUM(V4:V23)</f>
        <v>0</v>
      </c>
      <c r="W24" s="84">
        <f t="shared" si="2"/>
        <v>0</v>
      </c>
      <c r="X24" s="51">
        <f t="shared" si="2"/>
        <v>0</v>
      </c>
      <c r="Y24" s="51">
        <f t="shared" si="2"/>
        <v>0</v>
      </c>
      <c r="Z24" s="156">
        <f t="shared" si="0"/>
        <v>2289202.35</v>
      </c>
      <c r="AA24" s="52">
        <f t="shared" si="1"/>
        <v>92966192.599999994</v>
      </c>
    </row>
    <row r="26" spans="1:27" x14ac:dyDescent="0.25">
      <c r="R26" s="155"/>
      <c r="T26" s="103"/>
      <c r="V26" s="103"/>
      <c r="X26" s="166"/>
    </row>
    <row r="27" spans="1:27" x14ac:dyDescent="0.25">
      <c r="G27" s="37"/>
      <c r="V27"/>
    </row>
    <row r="28" spans="1:27" x14ac:dyDescent="0.25">
      <c r="B28" s="31"/>
      <c r="C28" s="37"/>
      <c r="D28" s="31"/>
      <c r="F28" s="31"/>
      <c r="H28" s="31"/>
      <c r="J28" s="31"/>
      <c r="L28" s="31"/>
      <c r="M28" s="31"/>
      <c r="N28" s="31"/>
      <c r="P28" s="31"/>
      <c r="R28" s="31"/>
      <c r="T28" s="31"/>
      <c r="V28" s="31"/>
      <c r="X28" s="31"/>
      <c r="Z28" s="31"/>
    </row>
    <row r="29" spans="1:27" x14ac:dyDescent="0.25">
      <c r="C29" s="37"/>
      <c r="J29" s="148"/>
      <c r="N29" s="31"/>
      <c r="V29"/>
    </row>
    <row r="30" spans="1:27" x14ac:dyDescent="0.25">
      <c r="C30" s="37"/>
      <c r="J30" s="148"/>
      <c r="S30" s="162"/>
      <c r="V30"/>
    </row>
    <row r="31" spans="1:27" x14ac:dyDescent="0.25">
      <c r="C31" s="37"/>
      <c r="J31" s="148"/>
      <c r="S31" s="148"/>
      <c r="T31" s="162"/>
      <c r="V31"/>
    </row>
    <row r="32" spans="1:27" x14ac:dyDescent="0.25">
      <c r="C32" s="37"/>
      <c r="J32" s="148"/>
      <c r="S32" s="148"/>
      <c r="T32" s="148"/>
      <c r="V32"/>
    </row>
    <row r="33" spans="3:22" x14ac:dyDescent="0.25">
      <c r="C33" s="37"/>
      <c r="J33" s="148"/>
      <c r="S33" s="148"/>
      <c r="T33" s="148"/>
      <c r="V33"/>
    </row>
    <row r="34" spans="3:22" x14ac:dyDescent="0.25">
      <c r="C34" s="37"/>
      <c r="J34" s="148"/>
      <c r="S34" s="148"/>
      <c r="T34" s="148"/>
      <c r="V34"/>
    </row>
    <row r="35" spans="3:22" x14ac:dyDescent="0.25">
      <c r="C35" s="37"/>
      <c r="J35" s="148"/>
      <c r="S35" s="148"/>
      <c r="T35" s="148"/>
      <c r="V35"/>
    </row>
    <row r="36" spans="3:22" x14ac:dyDescent="0.25">
      <c r="C36" s="37"/>
      <c r="J36" s="148"/>
      <c r="S36" s="148"/>
      <c r="T36" s="148"/>
      <c r="V36"/>
    </row>
    <row r="37" spans="3:22" x14ac:dyDescent="0.25">
      <c r="C37" s="37"/>
      <c r="J37" s="148"/>
      <c r="S37" s="148"/>
      <c r="T37" s="148"/>
      <c r="V37"/>
    </row>
    <row r="38" spans="3:22" x14ac:dyDescent="0.25">
      <c r="C38" s="37"/>
      <c r="J38" s="148"/>
      <c r="S38" s="148"/>
      <c r="T38" s="148"/>
      <c r="V38"/>
    </row>
    <row r="39" spans="3:22" x14ac:dyDescent="0.25">
      <c r="C39" s="37"/>
      <c r="J39" s="148"/>
      <c r="S39" s="148"/>
      <c r="T39" s="148"/>
      <c r="V39"/>
    </row>
    <row r="40" spans="3:22" x14ac:dyDescent="0.25">
      <c r="C40" s="37"/>
      <c r="J40" s="148"/>
      <c r="S40" s="148"/>
      <c r="T40" s="148"/>
      <c r="V40"/>
    </row>
    <row r="41" spans="3:22" x14ac:dyDescent="0.25">
      <c r="C41" s="37"/>
      <c r="J41" s="148"/>
      <c r="S41" s="148"/>
      <c r="T41" s="148"/>
      <c r="V41"/>
    </row>
    <row r="42" spans="3:22" x14ac:dyDescent="0.25">
      <c r="C42" s="37"/>
      <c r="J42" s="148"/>
      <c r="S42" s="148"/>
      <c r="T42" s="148"/>
      <c r="V42"/>
    </row>
    <row r="43" spans="3:22" x14ac:dyDescent="0.25">
      <c r="C43" s="37"/>
      <c r="J43" s="148"/>
      <c r="S43" s="148"/>
      <c r="T43" s="148"/>
      <c r="V43"/>
    </row>
    <row r="44" spans="3:22" x14ac:dyDescent="0.25">
      <c r="C44" s="37"/>
      <c r="J44" s="148"/>
      <c r="S44" s="148"/>
      <c r="T44" s="148"/>
      <c r="V44"/>
    </row>
    <row r="45" spans="3:22" x14ac:dyDescent="0.25">
      <c r="C45" s="37"/>
      <c r="J45" s="148"/>
      <c r="S45" s="148"/>
      <c r="T45" s="148"/>
      <c r="V45"/>
    </row>
    <row r="46" spans="3:22" x14ac:dyDescent="0.25">
      <c r="J46" s="148"/>
      <c r="S46" s="148"/>
      <c r="T46" s="148"/>
      <c r="V46"/>
    </row>
    <row r="47" spans="3:22" x14ac:dyDescent="0.25">
      <c r="J47" s="148"/>
      <c r="S47" s="148"/>
      <c r="T47" s="148"/>
      <c r="V47"/>
    </row>
    <row r="48" spans="3:22" x14ac:dyDescent="0.25">
      <c r="J48" s="148"/>
      <c r="K48" s="148"/>
      <c r="S48" s="148"/>
      <c r="T48" s="148"/>
      <c r="V48"/>
    </row>
    <row r="49" spans="8:22" x14ac:dyDescent="0.25">
      <c r="S49" s="148"/>
      <c r="T49" s="148"/>
      <c r="V49"/>
    </row>
    <row r="50" spans="8:22" x14ac:dyDescent="0.25">
      <c r="H50" s="37"/>
      <c r="S50" s="148"/>
      <c r="T50" s="148"/>
      <c r="V50"/>
    </row>
    <row r="51" spans="8:22" x14ac:dyDescent="0.25">
      <c r="H51" s="37"/>
      <c r="T51" s="148"/>
      <c r="V51"/>
    </row>
    <row r="52" spans="8:22" x14ac:dyDescent="0.25">
      <c r="H52" s="37"/>
      <c r="V52"/>
    </row>
    <row r="53" spans="8:22" x14ac:dyDescent="0.25">
      <c r="H53" s="37"/>
      <c r="V53"/>
    </row>
    <row r="54" spans="8:22" x14ac:dyDescent="0.25">
      <c r="H54" s="37"/>
      <c r="V54"/>
    </row>
    <row r="55" spans="8:22" x14ac:dyDescent="0.25">
      <c r="H55" s="37"/>
      <c r="V55"/>
    </row>
    <row r="56" spans="8:22" x14ac:dyDescent="0.25">
      <c r="H56" s="37"/>
      <c r="V56"/>
    </row>
    <row r="57" spans="8:22" x14ac:dyDescent="0.25">
      <c r="H57" s="37"/>
      <c r="V57"/>
    </row>
    <row r="58" spans="8:22" x14ac:dyDescent="0.25">
      <c r="H58" s="37"/>
      <c r="V58"/>
    </row>
    <row r="59" spans="8:22" x14ac:dyDescent="0.25">
      <c r="H59" s="37"/>
      <c r="V59"/>
    </row>
    <row r="60" spans="8:22" x14ac:dyDescent="0.25">
      <c r="H60" s="37"/>
      <c r="V60"/>
    </row>
    <row r="61" spans="8:22" x14ac:dyDescent="0.25">
      <c r="H61" s="37"/>
      <c r="V61"/>
    </row>
    <row r="62" spans="8:22" x14ac:dyDescent="0.25">
      <c r="H62" s="37"/>
      <c r="V62"/>
    </row>
    <row r="63" spans="8:22" x14ac:dyDescent="0.25">
      <c r="H63" s="37"/>
      <c r="V63"/>
    </row>
    <row r="64" spans="8:22" x14ac:dyDescent="0.25">
      <c r="H64" s="37"/>
      <c r="V64"/>
    </row>
    <row r="65" spans="8:22" x14ac:dyDescent="0.25">
      <c r="H65" s="37"/>
      <c r="V65"/>
    </row>
    <row r="66" spans="8:22" x14ac:dyDescent="0.25">
      <c r="H66" s="37"/>
      <c r="V66"/>
    </row>
    <row r="67" spans="8:22" x14ac:dyDescent="0.25">
      <c r="H67" s="37"/>
      <c r="V67"/>
    </row>
    <row r="68" spans="8:22" x14ac:dyDescent="0.25">
      <c r="H68" s="37"/>
      <c r="V68"/>
    </row>
    <row r="69" spans="8:22" x14ac:dyDescent="0.25">
      <c r="H69" s="37"/>
      <c r="V69"/>
    </row>
    <row r="70" spans="8:22" x14ac:dyDescent="0.25">
      <c r="H70" s="37"/>
      <c r="V70"/>
    </row>
    <row r="71" spans="8:22" x14ac:dyDescent="0.25">
      <c r="H71" s="37"/>
      <c r="V71"/>
    </row>
    <row r="72" spans="8:22" x14ac:dyDescent="0.25">
      <c r="H72" s="37"/>
      <c r="V72"/>
    </row>
    <row r="73" spans="8:22" x14ac:dyDescent="0.25">
      <c r="H73" s="37"/>
      <c r="V73"/>
    </row>
    <row r="74" spans="8:22" x14ac:dyDescent="0.25">
      <c r="H74" s="37"/>
      <c r="V74"/>
    </row>
    <row r="75" spans="8:22" x14ac:dyDescent="0.25">
      <c r="H75" s="37"/>
      <c r="V75"/>
    </row>
    <row r="76" spans="8:22" x14ac:dyDescent="0.25">
      <c r="H76" s="37"/>
      <c r="V76"/>
    </row>
    <row r="77" spans="8:22" x14ac:dyDescent="0.25">
      <c r="H77" s="37"/>
      <c r="V77"/>
    </row>
    <row r="78" spans="8:22" x14ac:dyDescent="0.25">
      <c r="H78" s="37"/>
      <c r="V78"/>
    </row>
    <row r="79" spans="8:22" x14ac:dyDescent="0.25">
      <c r="H79" s="37"/>
      <c r="V79"/>
    </row>
    <row r="80" spans="8:22" x14ac:dyDescent="0.25">
      <c r="H80" s="37"/>
      <c r="V80"/>
    </row>
    <row r="81" spans="8:22" x14ac:dyDescent="0.25">
      <c r="H81" s="37"/>
      <c r="V81"/>
    </row>
    <row r="82" spans="8:22" x14ac:dyDescent="0.25">
      <c r="H82" s="37"/>
      <c r="V82"/>
    </row>
    <row r="83" spans="8:22" x14ac:dyDescent="0.25">
      <c r="H83" s="37"/>
      <c r="V83"/>
    </row>
    <row r="84" spans="8:22" x14ac:dyDescent="0.25">
      <c r="H84" s="37"/>
      <c r="V84"/>
    </row>
    <row r="85" spans="8:22" x14ac:dyDescent="0.25">
      <c r="H85" s="37"/>
      <c r="V85"/>
    </row>
    <row r="86" spans="8:22" x14ac:dyDescent="0.25">
      <c r="H86" s="37"/>
      <c r="V86"/>
    </row>
    <row r="87" spans="8:22" x14ac:dyDescent="0.25">
      <c r="H87" s="37"/>
      <c r="V87"/>
    </row>
    <row r="88" spans="8:22" x14ac:dyDescent="0.25">
      <c r="H88" s="37"/>
      <c r="V88"/>
    </row>
    <row r="89" spans="8:22" x14ac:dyDescent="0.25">
      <c r="H89" s="37"/>
      <c r="V89"/>
    </row>
    <row r="90" spans="8:22" x14ac:dyDescent="0.25">
      <c r="H90" s="37"/>
      <c r="V90"/>
    </row>
    <row r="91" spans="8:22" x14ac:dyDescent="0.25">
      <c r="H91" s="37"/>
      <c r="V91"/>
    </row>
    <row r="92" spans="8:22" x14ac:dyDescent="0.25">
      <c r="H92" s="37"/>
      <c r="V92"/>
    </row>
    <row r="93" spans="8:22" x14ac:dyDescent="0.25">
      <c r="H93" s="37"/>
      <c r="V93"/>
    </row>
    <row r="94" spans="8:22" x14ac:dyDescent="0.25">
      <c r="H94" s="37"/>
      <c r="V94"/>
    </row>
    <row r="95" spans="8:22" x14ac:dyDescent="0.25">
      <c r="H95" s="37"/>
      <c r="V95"/>
    </row>
    <row r="96" spans="8:22" x14ac:dyDescent="0.25">
      <c r="H96" s="37"/>
      <c r="V96"/>
    </row>
    <row r="97" spans="8:22" x14ac:dyDescent="0.25">
      <c r="H97" s="37"/>
      <c r="V97"/>
    </row>
    <row r="98" spans="8:22" x14ac:dyDescent="0.25">
      <c r="H98" s="37"/>
      <c r="V98"/>
    </row>
    <row r="99" spans="8:22" x14ac:dyDescent="0.25">
      <c r="H99" s="37"/>
      <c r="V99"/>
    </row>
    <row r="100" spans="8:22" x14ac:dyDescent="0.25">
      <c r="H100" s="37"/>
      <c r="V100"/>
    </row>
    <row r="101" spans="8:22" x14ac:dyDescent="0.25">
      <c r="H101" s="37"/>
      <c r="V101"/>
    </row>
    <row r="102" spans="8:22" x14ac:dyDescent="0.25">
      <c r="H102" s="37"/>
      <c r="V102"/>
    </row>
    <row r="103" spans="8:22" x14ac:dyDescent="0.25">
      <c r="H103" s="37"/>
      <c r="V103"/>
    </row>
    <row r="104" spans="8:22" x14ac:dyDescent="0.25">
      <c r="H104" s="37"/>
      <c r="V104"/>
    </row>
    <row r="105" spans="8:22" x14ac:dyDescent="0.25">
      <c r="H105" s="37"/>
      <c r="V105"/>
    </row>
    <row r="106" spans="8:22" x14ac:dyDescent="0.25">
      <c r="H106" s="37"/>
      <c r="V106"/>
    </row>
    <row r="107" spans="8:22" x14ac:dyDescent="0.25">
      <c r="H107" s="37"/>
      <c r="V107"/>
    </row>
    <row r="108" spans="8:22" x14ac:dyDescent="0.25">
      <c r="H108" s="37"/>
      <c r="V108"/>
    </row>
    <row r="109" spans="8:22" x14ac:dyDescent="0.25">
      <c r="H109" s="37"/>
      <c r="V109"/>
    </row>
    <row r="110" spans="8:22" x14ac:dyDescent="0.25">
      <c r="H110" s="37"/>
      <c r="V110"/>
    </row>
    <row r="111" spans="8:22" x14ac:dyDescent="0.25">
      <c r="H111" s="37"/>
      <c r="V111"/>
    </row>
    <row r="112" spans="8:22" x14ac:dyDescent="0.25">
      <c r="H112" s="37"/>
      <c r="V112"/>
    </row>
    <row r="113" spans="8:22" x14ac:dyDescent="0.25">
      <c r="H113" s="37"/>
      <c r="V113"/>
    </row>
    <row r="114" spans="8:22" x14ac:dyDescent="0.25">
      <c r="H114" s="37"/>
      <c r="V114"/>
    </row>
    <row r="115" spans="8:22" x14ac:dyDescent="0.25">
      <c r="H115" s="37"/>
      <c r="V115"/>
    </row>
    <row r="116" spans="8:22" x14ac:dyDescent="0.25">
      <c r="H116" s="37"/>
      <c r="V116"/>
    </row>
    <row r="117" spans="8:22" x14ac:dyDescent="0.25">
      <c r="H117" s="37"/>
      <c r="V117"/>
    </row>
    <row r="118" spans="8:22" x14ac:dyDescent="0.25">
      <c r="H118" s="37"/>
      <c r="V118"/>
    </row>
    <row r="119" spans="8:22" x14ac:dyDescent="0.25">
      <c r="H119" s="37"/>
      <c r="V119"/>
    </row>
    <row r="120" spans="8:22" x14ac:dyDescent="0.25">
      <c r="H120" s="37"/>
      <c r="V120"/>
    </row>
    <row r="121" spans="8:22" x14ac:dyDescent="0.25">
      <c r="H121" s="37"/>
      <c r="V121"/>
    </row>
    <row r="122" spans="8:22" x14ac:dyDescent="0.25">
      <c r="H122" s="37"/>
      <c r="V122"/>
    </row>
    <row r="123" spans="8:22" x14ac:dyDescent="0.25">
      <c r="H123" s="37"/>
      <c r="V123"/>
    </row>
    <row r="124" spans="8:22" x14ac:dyDescent="0.25">
      <c r="H124" s="37"/>
      <c r="V124"/>
    </row>
    <row r="125" spans="8:22" x14ac:dyDescent="0.25">
      <c r="H125" s="37"/>
      <c r="V125"/>
    </row>
    <row r="126" spans="8:22" x14ac:dyDescent="0.25">
      <c r="H126" s="37"/>
      <c r="V126"/>
    </row>
    <row r="127" spans="8:22" x14ac:dyDescent="0.25">
      <c r="H127" s="37"/>
      <c r="V127"/>
    </row>
    <row r="128" spans="8:22" x14ac:dyDescent="0.25">
      <c r="H128" s="37"/>
      <c r="V128"/>
    </row>
    <row r="129" spans="8:22" x14ac:dyDescent="0.25">
      <c r="H129" s="37"/>
      <c r="V129"/>
    </row>
    <row r="130" spans="8:22" x14ac:dyDescent="0.25">
      <c r="H130" s="37"/>
      <c r="V130"/>
    </row>
    <row r="131" spans="8:22" x14ac:dyDescent="0.25">
      <c r="H131" s="37"/>
      <c r="V131"/>
    </row>
    <row r="132" spans="8:22" x14ac:dyDescent="0.25">
      <c r="H132" s="37"/>
      <c r="V132"/>
    </row>
    <row r="133" spans="8:22" x14ac:dyDescent="0.25">
      <c r="H133" s="37"/>
      <c r="V133"/>
    </row>
    <row r="134" spans="8:22" x14ac:dyDescent="0.25">
      <c r="H134" s="37"/>
      <c r="V134"/>
    </row>
    <row r="135" spans="8:22" x14ac:dyDescent="0.25">
      <c r="H135" s="37"/>
      <c r="V135"/>
    </row>
    <row r="136" spans="8:22" x14ac:dyDescent="0.25">
      <c r="H136" s="37"/>
      <c r="V136"/>
    </row>
    <row r="137" spans="8:22" x14ac:dyDescent="0.25">
      <c r="H137" s="37"/>
      <c r="V137"/>
    </row>
  </sheetData>
  <mergeCells count="16">
    <mergeCell ref="J2:K2"/>
    <mergeCell ref="L2:M2"/>
    <mergeCell ref="N2:O2"/>
    <mergeCell ref="P2:Q2"/>
    <mergeCell ref="A1:AA1"/>
    <mergeCell ref="A2:A3"/>
    <mergeCell ref="B2:C2"/>
    <mergeCell ref="D2:E2"/>
    <mergeCell ref="F2:G2"/>
    <mergeCell ref="H2:I2"/>
    <mergeCell ref="AA2:AA3"/>
    <mergeCell ref="R2:S2"/>
    <mergeCell ref="T2:U2"/>
    <mergeCell ref="V2:W2"/>
    <mergeCell ref="X2:Y2"/>
    <mergeCell ref="Z2:Z3"/>
  </mergeCells>
  <pageMargins left="0.7" right="0.7" top="0.75" bottom="0.75" header="0.3" footer="0.3"/>
  <pageSetup paperSize="9"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36931-E4C0-464B-A5FC-7F3D44182876}">
  <sheetPr codeName="Hoja3">
    <pageSetUpPr fitToPage="1"/>
  </sheetPr>
  <dimension ref="A1:N47"/>
  <sheetViews>
    <sheetView workbookViewId="0">
      <selection activeCell="I28" sqref="I28"/>
    </sheetView>
  </sheetViews>
  <sheetFormatPr baseColWidth="10" defaultRowHeight="15" x14ac:dyDescent="0.25"/>
  <sheetData>
    <row r="1" spans="1:14" ht="15" customHeight="1" thickBot="1" x14ac:dyDescent="0.3">
      <c r="A1" s="208" t="s">
        <v>5</v>
      </c>
      <c r="B1" s="205" t="s">
        <v>94</v>
      </c>
      <c r="C1" s="206"/>
      <c r="D1" s="206"/>
      <c r="E1" s="206"/>
      <c r="F1" s="206"/>
      <c r="G1" s="206"/>
      <c r="H1" s="206"/>
      <c r="I1" s="206"/>
      <c r="J1" s="206"/>
      <c r="K1" s="206"/>
      <c r="L1" s="206"/>
      <c r="M1" s="206"/>
      <c r="N1" s="207"/>
    </row>
    <row r="2" spans="1:14" ht="15.75" thickBot="1" x14ac:dyDescent="0.3">
      <c r="A2" s="209"/>
      <c r="B2" s="17">
        <v>45292</v>
      </c>
      <c r="C2" s="18">
        <v>45323</v>
      </c>
      <c r="D2" s="17">
        <v>45352</v>
      </c>
      <c r="E2" s="17">
        <v>45383</v>
      </c>
      <c r="F2" s="18">
        <v>45413</v>
      </c>
      <c r="G2" s="17">
        <v>45444</v>
      </c>
      <c r="H2" s="17">
        <v>45474</v>
      </c>
      <c r="I2" s="18">
        <v>45505</v>
      </c>
      <c r="J2" s="17">
        <v>45536</v>
      </c>
      <c r="K2" s="17">
        <v>45566</v>
      </c>
      <c r="L2" s="18">
        <v>45597</v>
      </c>
      <c r="M2" s="17">
        <v>45627</v>
      </c>
      <c r="N2" s="19" t="s">
        <v>0</v>
      </c>
    </row>
    <row r="3" spans="1:14" x14ac:dyDescent="0.25">
      <c r="A3" s="4">
        <v>1</v>
      </c>
      <c r="B3" s="5">
        <v>117383</v>
      </c>
      <c r="C3" s="6">
        <v>114984</v>
      </c>
      <c r="D3" s="6">
        <v>116521</v>
      </c>
      <c r="E3" s="6">
        <v>78388</v>
      </c>
      <c r="F3" s="6"/>
      <c r="G3" s="6"/>
      <c r="H3" s="6"/>
      <c r="I3" s="6"/>
      <c r="J3" s="6"/>
      <c r="K3" s="6"/>
      <c r="L3" s="6"/>
      <c r="M3" s="129"/>
      <c r="N3" s="20">
        <f>SUM(B3:M3)</f>
        <v>427276</v>
      </c>
    </row>
    <row r="4" spans="1:14" x14ac:dyDescent="0.25">
      <c r="A4" s="7">
        <v>2</v>
      </c>
      <c r="B4" s="8">
        <v>3224</v>
      </c>
      <c r="C4" s="9">
        <v>2973</v>
      </c>
      <c r="D4" s="9">
        <v>2864</v>
      </c>
      <c r="E4" s="9">
        <v>2039</v>
      </c>
      <c r="F4" s="9"/>
      <c r="G4" s="9"/>
      <c r="H4" s="9"/>
      <c r="I4" s="9"/>
      <c r="J4" s="9"/>
      <c r="K4" s="9"/>
      <c r="L4" s="9"/>
      <c r="M4" s="130"/>
      <c r="N4" s="4">
        <f t="shared" ref="N4:N23" si="0">SUM(B4:M4)</f>
        <v>11100</v>
      </c>
    </row>
    <row r="5" spans="1:14" x14ac:dyDescent="0.25">
      <c r="A5" s="7">
        <v>3</v>
      </c>
      <c r="B5" s="8">
        <v>85188</v>
      </c>
      <c r="C5" s="9">
        <v>82036</v>
      </c>
      <c r="D5" s="9">
        <v>81495</v>
      </c>
      <c r="E5" s="9">
        <v>55278</v>
      </c>
      <c r="F5" s="9"/>
      <c r="G5" s="9"/>
      <c r="H5" s="9"/>
      <c r="I5" s="9"/>
      <c r="J5" s="9"/>
      <c r="K5" s="9"/>
      <c r="L5" s="9"/>
      <c r="M5" s="130"/>
      <c r="N5" s="4">
        <f t="shared" si="0"/>
        <v>303997</v>
      </c>
    </row>
    <row r="6" spans="1:14" x14ac:dyDescent="0.25">
      <c r="A6" s="7">
        <v>4</v>
      </c>
      <c r="B6" s="8">
        <v>2160</v>
      </c>
      <c r="C6" s="9">
        <v>2533</v>
      </c>
      <c r="D6" s="9">
        <v>2383</v>
      </c>
      <c r="E6" s="9">
        <v>1397</v>
      </c>
      <c r="F6" s="9"/>
      <c r="G6" s="9"/>
      <c r="H6" s="9"/>
      <c r="I6" s="9"/>
      <c r="J6" s="9"/>
      <c r="K6" s="9"/>
      <c r="L6" s="9"/>
      <c r="M6" s="130"/>
      <c r="N6" s="4">
        <f t="shared" si="0"/>
        <v>8473</v>
      </c>
    </row>
    <row r="7" spans="1:14" x14ac:dyDescent="0.25">
      <c r="A7" s="7">
        <v>5</v>
      </c>
      <c r="B7" s="8">
        <v>16640</v>
      </c>
      <c r="C7" s="9">
        <v>17508</v>
      </c>
      <c r="D7" s="9">
        <v>18339</v>
      </c>
      <c r="E7" s="9">
        <v>11119</v>
      </c>
      <c r="F7" s="9"/>
      <c r="G7" s="9"/>
      <c r="H7" s="9"/>
      <c r="I7" s="9"/>
      <c r="J7" s="9"/>
      <c r="K7" s="9"/>
      <c r="L7" s="9"/>
      <c r="M7" s="130"/>
      <c r="N7" s="4">
        <f t="shared" si="0"/>
        <v>63606</v>
      </c>
    </row>
    <row r="8" spans="1:14" x14ac:dyDescent="0.25">
      <c r="A8" s="7">
        <v>6</v>
      </c>
      <c r="B8" s="8">
        <v>84300</v>
      </c>
      <c r="C8" s="9">
        <v>83086</v>
      </c>
      <c r="D8" s="9">
        <v>86907</v>
      </c>
      <c r="E8" s="9">
        <v>57177</v>
      </c>
      <c r="F8" s="9"/>
      <c r="G8" s="9"/>
      <c r="H8" s="9"/>
      <c r="I8" s="9"/>
      <c r="J8" s="9"/>
      <c r="K8" s="9"/>
      <c r="L8" s="9"/>
      <c r="M8" s="130"/>
      <c r="N8" s="4">
        <f t="shared" si="0"/>
        <v>311470</v>
      </c>
    </row>
    <row r="9" spans="1:14" x14ac:dyDescent="0.25">
      <c r="A9" s="7">
        <v>7</v>
      </c>
      <c r="B9" s="8">
        <v>10038</v>
      </c>
      <c r="C9" s="9">
        <v>9383</v>
      </c>
      <c r="D9" s="9">
        <v>9469</v>
      </c>
      <c r="E9" s="9">
        <v>7866</v>
      </c>
      <c r="F9" s="9"/>
      <c r="G9" s="9"/>
      <c r="H9" s="9"/>
      <c r="I9" s="9"/>
      <c r="J9" s="9"/>
      <c r="K9" s="9"/>
      <c r="L9" s="9"/>
      <c r="M9" s="130"/>
      <c r="N9" s="4">
        <f t="shared" si="0"/>
        <v>36756</v>
      </c>
    </row>
    <row r="10" spans="1:14" x14ac:dyDescent="0.25">
      <c r="A10" s="7">
        <v>8</v>
      </c>
      <c r="B10" s="8">
        <v>31467</v>
      </c>
      <c r="C10" s="9">
        <v>30628</v>
      </c>
      <c r="D10" s="9">
        <v>30950</v>
      </c>
      <c r="E10" s="9">
        <v>19081</v>
      </c>
      <c r="F10" s="9"/>
      <c r="G10" s="9"/>
      <c r="H10" s="9"/>
      <c r="I10" s="9"/>
      <c r="J10" s="9"/>
      <c r="K10" s="9"/>
      <c r="L10" s="9"/>
      <c r="M10" s="130"/>
      <c r="N10" s="4">
        <f t="shared" si="0"/>
        <v>112126</v>
      </c>
    </row>
    <row r="11" spans="1:14" x14ac:dyDescent="0.25">
      <c r="A11" s="7">
        <v>9</v>
      </c>
      <c r="B11" s="8">
        <v>4857</v>
      </c>
      <c r="C11" s="9">
        <v>4825</v>
      </c>
      <c r="D11" s="9">
        <v>5149</v>
      </c>
      <c r="E11" s="9">
        <v>3271</v>
      </c>
      <c r="F11" s="9"/>
      <c r="G11" s="9"/>
      <c r="H11" s="9"/>
      <c r="I11" s="9"/>
      <c r="J11" s="9"/>
      <c r="K11" s="9"/>
      <c r="L11" s="9"/>
      <c r="M11" s="130"/>
      <c r="N11" s="4">
        <f t="shared" si="0"/>
        <v>18102</v>
      </c>
    </row>
    <row r="12" spans="1:14" x14ac:dyDescent="0.25">
      <c r="A12" s="7">
        <v>10</v>
      </c>
      <c r="B12" s="8">
        <v>20288</v>
      </c>
      <c r="C12" s="9">
        <v>19073</v>
      </c>
      <c r="D12" s="9">
        <v>19437</v>
      </c>
      <c r="E12" s="9">
        <v>12686</v>
      </c>
      <c r="F12" s="9"/>
      <c r="G12" s="9"/>
      <c r="H12" s="9"/>
      <c r="I12" s="9"/>
      <c r="J12" s="9"/>
      <c r="K12" s="9"/>
      <c r="L12" s="9"/>
      <c r="M12" s="130"/>
      <c r="N12" s="4">
        <f t="shared" si="0"/>
        <v>71484</v>
      </c>
    </row>
    <row r="13" spans="1:14" x14ac:dyDescent="0.25">
      <c r="A13" s="7">
        <v>11</v>
      </c>
      <c r="B13" s="8">
        <v>307</v>
      </c>
      <c r="C13" s="9">
        <v>293</v>
      </c>
      <c r="D13" s="9">
        <v>303</v>
      </c>
      <c r="E13" s="9">
        <v>230</v>
      </c>
      <c r="F13" s="9"/>
      <c r="G13" s="9"/>
      <c r="H13" s="9"/>
      <c r="I13" s="9"/>
      <c r="J13" s="9"/>
      <c r="K13" s="9"/>
      <c r="L13" s="9"/>
      <c r="M13" s="130"/>
      <c r="N13" s="4">
        <f t="shared" si="0"/>
        <v>1133</v>
      </c>
    </row>
    <row r="14" spans="1:14" x14ac:dyDescent="0.25">
      <c r="A14" s="7">
        <v>12</v>
      </c>
      <c r="B14" s="8">
        <v>4607</v>
      </c>
      <c r="C14" s="9">
        <v>4992</v>
      </c>
      <c r="D14" s="9">
        <v>5001</v>
      </c>
      <c r="E14" s="9">
        <v>3149</v>
      </c>
      <c r="F14" s="9"/>
      <c r="G14" s="9"/>
      <c r="H14" s="9"/>
      <c r="I14" s="9"/>
      <c r="J14" s="9"/>
      <c r="K14" s="9"/>
      <c r="L14" s="9"/>
      <c r="M14" s="130"/>
      <c r="N14" s="4">
        <f t="shared" si="0"/>
        <v>17749</v>
      </c>
    </row>
    <row r="15" spans="1:14" x14ac:dyDescent="0.25">
      <c r="A15" s="7">
        <v>14</v>
      </c>
      <c r="B15" s="8">
        <v>635</v>
      </c>
      <c r="C15" s="9">
        <v>509</v>
      </c>
      <c r="D15" s="9">
        <v>642</v>
      </c>
      <c r="E15" s="9">
        <v>559</v>
      </c>
      <c r="F15" s="9"/>
      <c r="G15" s="9"/>
      <c r="H15" s="9"/>
      <c r="I15" s="9"/>
      <c r="J15" s="9"/>
      <c r="K15" s="9"/>
      <c r="L15" s="9"/>
      <c r="M15" s="130"/>
      <c r="N15" s="4">
        <f t="shared" si="0"/>
        <v>2345</v>
      </c>
    </row>
    <row r="16" spans="1:14" x14ac:dyDescent="0.25">
      <c r="A16" s="7">
        <v>15</v>
      </c>
      <c r="B16" s="8">
        <v>190</v>
      </c>
      <c r="C16" s="9">
        <v>148</v>
      </c>
      <c r="D16" s="9">
        <v>172</v>
      </c>
      <c r="E16" s="9">
        <v>105</v>
      </c>
      <c r="F16" s="9"/>
      <c r="G16" s="9"/>
      <c r="H16" s="9"/>
      <c r="I16" s="9"/>
      <c r="J16" s="9"/>
      <c r="K16" s="9"/>
      <c r="L16" s="9"/>
      <c r="M16" s="130"/>
      <c r="N16" s="4">
        <f t="shared" si="0"/>
        <v>615</v>
      </c>
    </row>
    <row r="17" spans="1:14" x14ac:dyDescent="0.25">
      <c r="A17" s="7">
        <v>16</v>
      </c>
      <c r="B17" s="8">
        <v>14783</v>
      </c>
      <c r="C17" s="9">
        <v>15139</v>
      </c>
      <c r="D17" s="9">
        <v>14769</v>
      </c>
      <c r="E17" s="9">
        <v>9654</v>
      </c>
      <c r="F17" s="9"/>
      <c r="G17" s="9"/>
      <c r="H17" s="9"/>
      <c r="I17" s="9"/>
      <c r="J17" s="9"/>
      <c r="K17" s="9"/>
      <c r="L17" s="9"/>
      <c r="M17" s="130"/>
      <c r="N17" s="4">
        <f t="shared" si="0"/>
        <v>54345</v>
      </c>
    </row>
    <row r="18" spans="1:14" x14ac:dyDescent="0.25">
      <c r="A18" s="7">
        <v>18</v>
      </c>
      <c r="B18" s="8">
        <v>693</v>
      </c>
      <c r="C18" s="9">
        <v>870</v>
      </c>
      <c r="D18" s="9">
        <v>807</v>
      </c>
      <c r="E18" s="9">
        <v>498</v>
      </c>
      <c r="F18" s="9"/>
      <c r="G18" s="9"/>
      <c r="H18" s="9"/>
      <c r="I18" s="9"/>
      <c r="J18" s="9"/>
      <c r="K18" s="9"/>
      <c r="L18" s="9"/>
      <c r="M18" s="130"/>
      <c r="N18" s="4">
        <f t="shared" si="0"/>
        <v>2868</v>
      </c>
    </row>
    <row r="19" spans="1:14" x14ac:dyDescent="0.25">
      <c r="A19" s="7">
        <v>25</v>
      </c>
      <c r="B19" s="8">
        <v>3470</v>
      </c>
      <c r="C19" s="9">
        <v>3564</v>
      </c>
      <c r="D19" s="9">
        <v>4093</v>
      </c>
      <c r="E19" s="9">
        <v>2584</v>
      </c>
      <c r="F19" s="9"/>
      <c r="G19" s="9"/>
      <c r="H19" s="9"/>
      <c r="I19" s="9"/>
      <c r="J19" s="9"/>
      <c r="K19" s="9"/>
      <c r="L19" s="9"/>
      <c r="M19" s="130"/>
      <c r="N19" s="4">
        <f t="shared" si="0"/>
        <v>13711</v>
      </c>
    </row>
    <row r="20" spans="1:14" x14ac:dyDescent="0.25">
      <c r="A20" s="7">
        <v>111</v>
      </c>
      <c r="B20" s="8">
        <v>1380</v>
      </c>
      <c r="C20" s="9">
        <v>1535</v>
      </c>
      <c r="D20" s="9">
        <v>1542</v>
      </c>
      <c r="E20" s="9">
        <v>763</v>
      </c>
      <c r="F20" s="9"/>
      <c r="G20" s="9"/>
      <c r="H20" s="9"/>
      <c r="I20" s="9"/>
      <c r="J20" s="9"/>
      <c r="K20" s="9"/>
      <c r="L20" s="9"/>
      <c r="M20" s="130"/>
      <c r="N20" s="4">
        <f t="shared" si="0"/>
        <v>5220</v>
      </c>
    </row>
    <row r="21" spans="1:14" x14ac:dyDescent="0.25">
      <c r="A21" s="7">
        <v>511</v>
      </c>
      <c r="B21" s="8">
        <v>1101</v>
      </c>
      <c r="C21" s="9">
        <v>1066</v>
      </c>
      <c r="D21" s="9">
        <v>888</v>
      </c>
      <c r="E21" s="9">
        <v>595</v>
      </c>
      <c r="F21" s="9"/>
      <c r="G21" s="9"/>
      <c r="H21" s="9"/>
      <c r="I21" s="9"/>
      <c r="J21" s="9"/>
      <c r="K21" s="9"/>
      <c r="L21" s="9"/>
      <c r="M21" s="130"/>
      <c r="N21" s="4">
        <f t="shared" si="0"/>
        <v>3650</v>
      </c>
    </row>
    <row r="22" spans="1:14" ht="15.75" thickBot="1" x14ac:dyDescent="0.3">
      <c r="A22" s="7">
        <v>811</v>
      </c>
      <c r="B22" s="8">
        <v>2591</v>
      </c>
      <c r="C22" s="9">
        <v>2619</v>
      </c>
      <c r="D22" s="9">
        <v>2271</v>
      </c>
      <c r="E22" s="9">
        <v>1432</v>
      </c>
      <c r="F22" s="9"/>
      <c r="G22" s="9"/>
      <c r="H22" s="9"/>
      <c r="I22" s="9"/>
      <c r="J22" s="9"/>
      <c r="K22" s="9"/>
      <c r="L22" s="9"/>
      <c r="M22" s="130"/>
      <c r="N22" s="4">
        <f t="shared" si="0"/>
        <v>8913</v>
      </c>
    </row>
    <row r="23" spans="1:14" ht="15.75" thickBot="1" x14ac:dyDescent="0.3">
      <c r="A23" s="14" t="s">
        <v>0</v>
      </c>
      <c r="B23" s="15">
        <f t="shared" ref="B23:M23" si="1">SUM(B3:B22)</f>
        <v>405302</v>
      </c>
      <c r="C23" s="16">
        <f t="shared" si="1"/>
        <v>397764</v>
      </c>
      <c r="D23" s="16">
        <f t="shared" si="1"/>
        <v>404002</v>
      </c>
      <c r="E23" s="16">
        <f t="shared" si="1"/>
        <v>267871</v>
      </c>
      <c r="F23" s="16">
        <f t="shared" si="1"/>
        <v>0</v>
      </c>
      <c r="G23" s="16">
        <f t="shared" si="1"/>
        <v>0</v>
      </c>
      <c r="H23" s="16">
        <f t="shared" si="1"/>
        <v>0</v>
      </c>
      <c r="I23" s="16">
        <f t="shared" si="1"/>
        <v>0</v>
      </c>
      <c r="J23" s="16">
        <f t="shared" si="1"/>
        <v>0</v>
      </c>
      <c r="K23" s="16">
        <f t="shared" si="1"/>
        <v>0</v>
      </c>
      <c r="L23" s="16">
        <f t="shared" si="1"/>
        <v>0</v>
      </c>
      <c r="M23" s="21">
        <f t="shared" si="1"/>
        <v>0</v>
      </c>
      <c r="N23" s="157">
        <f t="shared" si="0"/>
        <v>1474939</v>
      </c>
    </row>
    <row r="25" spans="1:14" x14ac:dyDescent="0.25">
      <c r="C25" s="145"/>
      <c r="D25" s="145"/>
    </row>
    <row r="26" spans="1:14" x14ac:dyDescent="0.25">
      <c r="C26" s="145"/>
      <c r="D26" s="145"/>
      <c r="K26" s="163"/>
    </row>
    <row r="27" spans="1:14" x14ac:dyDescent="0.25">
      <c r="C27" s="145"/>
      <c r="D27" s="149"/>
      <c r="K27" s="150"/>
    </row>
    <row r="28" spans="1:14" x14ac:dyDescent="0.25">
      <c r="C28" s="145"/>
      <c r="D28" s="149"/>
      <c r="K28" s="150"/>
    </row>
    <row r="29" spans="1:14" x14ac:dyDescent="0.25">
      <c r="C29" s="145"/>
      <c r="D29" s="149"/>
      <c r="K29" s="150"/>
    </row>
    <row r="30" spans="1:14" x14ac:dyDescent="0.25">
      <c r="C30" s="145"/>
      <c r="D30" s="149"/>
      <c r="K30" s="150"/>
    </row>
    <row r="31" spans="1:14" x14ac:dyDescent="0.25">
      <c r="C31" s="145"/>
      <c r="D31" s="149"/>
      <c r="K31" s="150"/>
    </row>
    <row r="32" spans="1:14" x14ac:dyDescent="0.25">
      <c r="C32" s="145"/>
      <c r="D32" s="149"/>
      <c r="K32" s="150"/>
    </row>
    <row r="33" spans="3:11" x14ac:dyDescent="0.25">
      <c r="C33" s="145"/>
      <c r="D33" s="149"/>
      <c r="K33" s="150"/>
    </row>
    <row r="34" spans="3:11" x14ac:dyDescent="0.25">
      <c r="C34" s="145"/>
      <c r="D34" s="149"/>
      <c r="K34" s="150"/>
    </row>
    <row r="35" spans="3:11" x14ac:dyDescent="0.25">
      <c r="C35" s="145"/>
      <c r="D35" s="149"/>
      <c r="K35" s="150"/>
    </row>
    <row r="36" spans="3:11" x14ac:dyDescent="0.25">
      <c r="C36" s="145"/>
      <c r="D36" s="149"/>
      <c r="K36" s="150"/>
    </row>
    <row r="37" spans="3:11" x14ac:dyDescent="0.25">
      <c r="C37" s="145"/>
      <c r="D37" s="149"/>
      <c r="K37" s="150"/>
    </row>
    <row r="38" spans="3:11" x14ac:dyDescent="0.25">
      <c r="C38" s="145"/>
      <c r="D38" s="149"/>
      <c r="K38" s="150"/>
    </row>
    <row r="39" spans="3:11" x14ac:dyDescent="0.25">
      <c r="C39" s="145"/>
      <c r="D39" s="149"/>
      <c r="K39" s="150"/>
    </row>
    <row r="40" spans="3:11" x14ac:dyDescent="0.25">
      <c r="C40" s="145"/>
      <c r="D40" s="149"/>
      <c r="K40" s="150"/>
    </row>
    <row r="41" spans="3:11" x14ac:dyDescent="0.25">
      <c r="C41" s="145"/>
      <c r="D41" s="149"/>
      <c r="K41" s="150"/>
    </row>
    <row r="42" spans="3:11" x14ac:dyDescent="0.25">
      <c r="C42" s="145"/>
      <c r="D42" s="149"/>
      <c r="K42" s="150"/>
    </row>
    <row r="43" spans="3:11" x14ac:dyDescent="0.25">
      <c r="C43" s="145"/>
      <c r="D43" s="149"/>
      <c r="K43" s="150"/>
    </row>
    <row r="44" spans="3:11" x14ac:dyDescent="0.25">
      <c r="D44" s="149"/>
      <c r="K44" s="150"/>
    </row>
    <row r="45" spans="3:11" x14ac:dyDescent="0.25">
      <c r="K45" s="150"/>
    </row>
    <row r="46" spans="3:11" x14ac:dyDescent="0.25">
      <c r="K46" s="150"/>
    </row>
    <row r="47" spans="3:11" x14ac:dyDescent="0.25">
      <c r="F47" s="150"/>
      <c r="G47" s="145"/>
    </row>
  </sheetData>
  <mergeCells count="2">
    <mergeCell ref="B1:N1"/>
    <mergeCell ref="A1:A2"/>
  </mergeCells>
  <pageMargins left="0.7" right="0.7" top="0.75" bottom="0.75" header="0.3" footer="0.3"/>
  <pageSetup paperSize="9" scale="82" fitToHeight="0" orientation="landscape" r:id="rId1"/>
  <ignoredErrors>
    <ignoredError sqref="B23:M23 N3:N2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E4982-AAA0-4D1C-A52B-D27AEAEA4C74}">
  <sheetPr codeName="Hoja4">
    <pageSetUpPr fitToPage="1"/>
  </sheetPr>
  <dimension ref="A1:N31"/>
  <sheetViews>
    <sheetView workbookViewId="0">
      <selection activeCell="L31" sqref="L31"/>
    </sheetView>
  </sheetViews>
  <sheetFormatPr baseColWidth="10" defaultRowHeight="15" x14ac:dyDescent="0.25"/>
  <cols>
    <col min="1" max="1" width="6" bestFit="1" customWidth="1"/>
    <col min="2" max="2" width="24.42578125" bestFit="1" customWidth="1"/>
    <col min="3" max="3" width="17.7109375" bestFit="1" customWidth="1"/>
    <col min="4" max="4" width="14.42578125" bestFit="1" customWidth="1"/>
    <col min="5" max="5" width="18.28515625" bestFit="1" customWidth="1"/>
    <col min="6" max="6" width="18.5703125" customWidth="1"/>
    <col min="7" max="7" width="11.7109375" bestFit="1" customWidth="1"/>
    <col min="8" max="8" width="13.28515625" bestFit="1" customWidth="1"/>
    <col min="9" max="9" width="20.7109375" bestFit="1" customWidth="1"/>
    <col min="10" max="10" width="14.42578125" bestFit="1" customWidth="1"/>
    <col min="11" max="11" width="14" customWidth="1"/>
    <col min="12" max="12" width="25.28515625" bestFit="1" customWidth="1"/>
    <col min="14" max="14" width="9.5703125" bestFit="1" customWidth="1"/>
    <col min="15" max="15" width="17.7109375" bestFit="1" customWidth="1"/>
  </cols>
  <sheetData>
    <row r="1" spans="1:14" ht="15.75" customHeight="1" thickBot="1" x14ac:dyDescent="0.3">
      <c r="A1" s="210" t="s">
        <v>5</v>
      </c>
      <c r="B1" s="212" t="s">
        <v>95</v>
      </c>
      <c r="C1" s="213"/>
      <c r="D1" s="213"/>
      <c r="E1" s="213"/>
      <c r="F1" s="213"/>
      <c r="G1" s="213"/>
      <c r="H1" s="213"/>
      <c r="I1" s="213"/>
      <c r="J1" s="213"/>
      <c r="K1" s="213"/>
      <c r="L1" s="214"/>
    </row>
    <row r="2" spans="1:14" ht="26.25" thickBot="1" x14ac:dyDescent="0.3">
      <c r="A2" s="211"/>
      <c r="B2" s="23" t="s">
        <v>18</v>
      </c>
      <c r="C2" s="24" t="s">
        <v>10</v>
      </c>
      <c r="D2" s="24" t="s">
        <v>11</v>
      </c>
      <c r="E2" s="24" t="s">
        <v>12</v>
      </c>
      <c r="F2" s="24" t="s">
        <v>13</v>
      </c>
      <c r="G2" s="24" t="s">
        <v>14</v>
      </c>
      <c r="H2" s="24" t="s">
        <v>15</v>
      </c>
      <c r="I2" s="24" t="s">
        <v>16</v>
      </c>
      <c r="J2" s="24" t="s">
        <v>48</v>
      </c>
      <c r="K2" s="24" t="s">
        <v>17</v>
      </c>
      <c r="L2" s="14" t="s">
        <v>0</v>
      </c>
      <c r="N2" s="173"/>
    </row>
    <row r="3" spans="1:14" x14ac:dyDescent="0.25">
      <c r="A3" s="4">
        <v>1</v>
      </c>
      <c r="B3" s="5">
        <v>321402</v>
      </c>
      <c r="C3" s="6">
        <v>96856</v>
      </c>
      <c r="D3" s="6">
        <v>123</v>
      </c>
      <c r="E3" s="6">
        <v>125</v>
      </c>
      <c r="F3" s="6">
        <v>227</v>
      </c>
      <c r="G3" s="6">
        <v>1076</v>
      </c>
      <c r="H3" s="6">
        <v>3009</v>
      </c>
      <c r="I3" s="6">
        <v>1231</v>
      </c>
      <c r="J3" s="6">
        <v>2744</v>
      </c>
      <c r="K3" s="6">
        <v>483</v>
      </c>
      <c r="L3" s="43">
        <f>SUM(B3:K3)</f>
        <v>427276</v>
      </c>
    </row>
    <row r="4" spans="1:14" x14ac:dyDescent="0.25">
      <c r="A4" s="46">
        <v>2</v>
      </c>
      <c r="B4" s="8">
        <v>7870</v>
      </c>
      <c r="C4" s="9">
        <v>2700</v>
      </c>
      <c r="D4" s="9">
        <v>190</v>
      </c>
      <c r="E4" s="9">
        <v>9</v>
      </c>
      <c r="F4" s="9">
        <v>2</v>
      </c>
      <c r="G4" s="9">
        <v>30</v>
      </c>
      <c r="H4" s="9">
        <v>100</v>
      </c>
      <c r="I4" s="9">
        <v>5</v>
      </c>
      <c r="J4" s="9">
        <v>165</v>
      </c>
      <c r="K4" s="9">
        <v>29</v>
      </c>
      <c r="L4" s="43">
        <f t="shared" ref="L4:L22" si="0">SUM(B4:K4)</f>
        <v>11100</v>
      </c>
    </row>
    <row r="5" spans="1:14" x14ac:dyDescent="0.25">
      <c r="A5" s="46">
        <v>3</v>
      </c>
      <c r="B5" s="8">
        <v>172962</v>
      </c>
      <c r="C5" s="9">
        <v>123648</v>
      </c>
      <c r="D5" s="9">
        <v>118</v>
      </c>
      <c r="E5" s="9">
        <v>26</v>
      </c>
      <c r="F5" s="9">
        <v>65</v>
      </c>
      <c r="G5" s="9">
        <v>264</v>
      </c>
      <c r="H5" s="9">
        <v>2355</v>
      </c>
      <c r="I5" s="9">
        <v>289</v>
      </c>
      <c r="J5" s="9">
        <v>3695</v>
      </c>
      <c r="K5" s="9">
        <v>575</v>
      </c>
      <c r="L5" s="43">
        <f t="shared" si="0"/>
        <v>303997</v>
      </c>
    </row>
    <row r="6" spans="1:14" x14ac:dyDescent="0.25">
      <c r="A6" s="46">
        <v>4</v>
      </c>
      <c r="B6" s="8">
        <v>4979</v>
      </c>
      <c r="C6" s="9">
        <v>3367</v>
      </c>
      <c r="D6" s="9"/>
      <c r="E6" s="9"/>
      <c r="F6" s="9"/>
      <c r="G6" s="9">
        <v>20</v>
      </c>
      <c r="H6" s="9">
        <v>55</v>
      </c>
      <c r="I6" s="9">
        <v>6</v>
      </c>
      <c r="J6" s="9">
        <v>42</v>
      </c>
      <c r="K6" s="9">
        <v>4</v>
      </c>
      <c r="L6" s="43">
        <f t="shared" si="0"/>
        <v>8473</v>
      </c>
    </row>
    <row r="7" spans="1:14" x14ac:dyDescent="0.25">
      <c r="A7" s="46">
        <v>5</v>
      </c>
      <c r="B7" s="8">
        <v>28302</v>
      </c>
      <c r="C7" s="9">
        <v>34239</v>
      </c>
      <c r="D7" s="9"/>
      <c r="E7" s="9">
        <v>11</v>
      </c>
      <c r="F7" s="9">
        <v>10</v>
      </c>
      <c r="G7" s="9">
        <v>90</v>
      </c>
      <c r="H7" s="9">
        <v>339</v>
      </c>
      <c r="I7" s="9">
        <v>41</v>
      </c>
      <c r="J7" s="9">
        <v>536</v>
      </c>
      <c r="K7" s="9">
        <v>38</v>
      </c>
      <c r="L7" s="43">
        <f t="shared" si="0"/>
        <v>63606</v>
      </c>
    </row>
    <row r="8" spans="1:14" x14ac:dyDescent="0.25">
      <c r="A8" s="46">
        <v>6</v>
      </c>
      <c r="B8" s="8">
        <v>172299</v>
      </c>
      <c r="C8" s="9">
        <v>131063</v>
      </c>
      <c r="D8" s="9">
        <v>54</v>
      </c>
      <c r="E8" s="9">
        <v>28</v>
      </c>
      <c r="F8" s="9">
        <v>114</v>
      </c>
      <c r="G8" s="9">
        <v>438</v>
      </c>
      <c r="H8" s="9">
        <v>2936</v>
      </c>
      <c r="I8" s="9">
        <v>427</v>
      </c>
      <c r="J8" s="9">
        <v>3707</v>
      </c>
      <c r="K8" s="9">
        <v>404</v>
      </c>
      <c r="L8" s="43">
        <f t="shared" si="0"/>
        <v>311470</v>
      </c>
    </row>
    <row r="9" spans="1:14" x14ac:dyDescent="0.25">
      <c r="A9" s="46">
        <v>7</v>
      </c>
      <c r="B9" s="8">
        <v>27278</v>
      </c>
      <c r="C9" s="9">
        <v>7884</v>
      </c>
      <c r="D9" s="9">
        <v>24</v>
      </c>
      <c r="E9" s="9"/>
      <c r="F9" s="9">
        <v>40</v>
      </c>
      <c r="G9" s="9">
        <v>84</v>
      </c>
      <c r="H9" s="9">
        <v>372</v>
      </c>
      <c r="I9" s="9">
        <v>140</v>
      </c>
      <c r="J9" s="9">
        <v>549</v>
      </c>
      <c r="K9" s="9">
        <v>385</v>
      </c>
      <c r="L9" s="43">
        <f t="shared" si="0"/>
        <v>36756</v>
      </c>
    </row>
    <row r="10" spans="1:14" x14ac:dyDescent="0.25">
      <c r="A10" s="46">
        <v>8</v>
      </c>
      <c r="B10" s="8">
        <v>62849</v>
      </c>
      <c r="C10" s="9">
        <v>44085</v>
      </c>
      <c r="D10" s="9">
        <v>48</v>
      </c>
      <c r="E10" s="9">
        <v>4</v>
      </c>
      <c r="F10" s="9">
        <v>215</v>
      </c>
      <c r="G10" s="9">
        <v>174</v>
      </c>
      <c r="H10" s="9">
        <v>1421</v>
      </c>
      <c r="I10" s="9">
        <v>364</v>
      </c>
      <c r="J10" s="9">
        <v>2678</v>
      </c>
      <c r="K10" s="9">
        <v>288</v>
      </c>
      <c r="L10" s="43">
        <f t="shared" si="0"/>
        <v>112126</v>
      </c>
    </row>
    <row r="11" spans="1:14" x14ac:dyDescent="0.25">
      <c r="A11" s="46">
        <v>9</v>
      </c>
      <c r="B11" s="8">
        <v>13727</v>
      </c>
      <c r="C11" s="9">
        <v>4116</v>
      </c>
      <c r="D11" s="9">
        <v>2</v>
      </c>
      <c r="E11" s="9">
        <v>4</v>
      </c>
      <c r="F11" s="9">
        <v>2</v>
      </c>
      <c r="G11" s="9">
        <v>24</v>
      </c>
      <c r="H11" s="9">
        <v>100</v>
      </c>
      <c r="I11" s="9">
        <v>14</v>
      </c>
      <c r="J11" s="9">
        <v>110</v>
      </c>
      <c r="K11" s="9">
        <v>3</v>
      </c>
      <c r="L11" s="43">
        <f t="shared" si="0"/>
        <v>18102</v>
      </c>
    </row>
    <row r="12" spans="1:14" x14ac:dyDescent="0.25">
      <c r="A12" s="46">
        <v>10</v>
      </c>
      <c r="B12" s="8">
        <v>46829</v>
      </c>
      <c r="C12" s="9">
        <v>22492</v>
      </c>
      <c r="D12" s="9">
        <v>10</v>
      </c>
      <c r="E12" s="9">
        <v>26</v>
      </c>
      <c r="F12" s="9">
        <v>22</v>
      </c>
      <c r="G12" s="9">
        <v>412</v>
      </c>
      <c r="H12" s="9">
        <v>676</v>
      </c>
      <c r="I12" s="9">
        <v>244</v>
      </c>
      <c r="J12" s="9">
        <v>652</v>
      </c>
      <c r="K12" s="9">
        <v>121</v>
      </c>
      <c r="L12" s="43">
        <f t="shared" si="0"/>
        <v>71484</v>
      </c>
    </row>
    <row r="13" spans="1:14" x14ac:dyDescent="0.25">
      <c r="A13" s="46">
        <v>11</v>
      </c>
      <c r="B13" s="8">
        <v>809</v>
      </c>
      <c r="C13" s="9">
        <v>183</v>
      </c>
      <c r="D13" s="9"/>
      <c r="E13" s="9"/>
      <c r="F13" s="9">
        <v>1</v>
      </c>
      <c r="G13" s="9">
        <v>39</v>
      </c>
      <c r="H13" s="9">
        <v>7</v>
      </c>
      <c r="I13" s="9">
        <v>28</v>
      </c>
      <c r="J13" s="9">
        <v>45</v>
      </c>
      <c r="K13" s="9">
        <v>21</v>
      </c>
      <c r="L13" s="43">
        <f t="shared" si="0"/>
        <v>1133</v>
      </c>
    </row>
    <row r="14" spans="1:14" x14ac:dyDescent="0.25">
      <c r="A14" s="46">
        <v>12</v>
      </c>
      <c r="B14" s="8">
        <v>12413</v>
      </c>
      <c r="C14" s="9">
        <v>4700</v>
      </c>
      <c r="D14" s="9">
        <v>6</v>
      </c>
      <c r="E14" s="9">
        <v>8</v>
      </c>
      <c r="F14" s="9"/>
      <c r="G14" s="9">
        <v>82</v>
      </c>
      <c r="H14" s="9">
        <v>184</v>
      </c>
      <c r="I14" s="9">
        <v>215</v>
      </c>
      <c r="J14" s="9">
        <v>124</v>
      </c>
      <c r="K14" s="9">
        <v>17</v>
      </c>
      <c r="L14" s="43">
        <f t="shared" si="0"/>
        <v>17749</v>
      </c>
    </row>
    <row r="15" spans="1:14" x14ac:dyDescent="0.25">
      <c r="A15" s="46">
        <v>14</v>
      </c>
      <c r="B15" s="8">
        <v>1820</v>
      </c>
      <c r="C15" s="9">
        <v>510</v>
      </c>
      <c r="D15" s="9"/>
      <c r="E15" s="9"/>
      <c r="F15" s="9"/>
      <c r="G15" s="9">
        <v>4</v>
      </c>
      <c r="H15" s="9">
        <v>6</v>
      </c>
      <c r="I15" s="9"/>
      <c r="J15" s="9">
        <v>4</v>
      </c>
      <c r="K15" s="9">
        <v>1</v>
      </c>
      <c r="L15" s="43">
        <f t="shared" si="0"/>
        <v>2345</v>
      </c>
    </row>
    <row r="16" spans="1:14" x14ac:dyDescent="0.25">
      <c r="A16" s="46">
        <v>15</v>
      </c>
      <c r="B16" s="8">
        <v>521</v>
      </c>
      <c r="C16" s="9">
        <v>58</v>
      </c>
      <c r="D16" s="9"/>
      <c r="E16" s="9"/>
      <c r="F16" s="9"/>
      <c r="G16" s="9">
        <v>4</v>
      </c>
      <c r="H16" s="9">
        <v>11</v>
      </c>
      <c r="I16" s="9">
        <v>20</v>
      </c>
      <c r="J16" s="9"/>
      <c r="K16" s="9">
        <v>1</v>
      </c>
      <c r="L16" s="43">
        <f t="shared" si="0"/>
        <v>615</v>
      </c>
    </row>
    <row r="17" spans="1:14" x14ac:dyDescent="0.25">
      <c r="A17" s="46">
        <v>16</v>
      </c>
      <c r="B17" s="8">
        <v>37526</v>
      </c>
      <c r="C17" s="9">
        <v>14952</v>
      </c>
      <c r="D17" s="9">
        <v>35</v>
      </c>
      <c r="E17" s="9">
        <v>6</v>
      </c>
      <c r="F17" s="9">
        <v>10</v>
      </c>
      <c r="G17" s="9">
        <v>221</v>
      </c>
      <c r="H17" s="9">
        <v>491</v>
      </c>
      <c r="I17" s="9">
        <v>188</v>
      </c>
      <c r="J17" s="9">
        <v>751</v>
      </c>
      <c r="K17" s="9">
        <v>165</v>
      </c>
      <c r="L17" s="43">
        <f t="shared" si="0"/>
        <v>54345</v>
      </c>
    </row>
    <row r="18" spans="1:14" x14ac:dyDescent="0.25">
      <c r="A18" s="46">
        <v>18</v>
      </c>
      <c r="B18" s="8">
        <v>2327</v>
      </c>
      <c r="C18" s="9">
        <v>443</v>
      </c>
      <c r="D18" s="9">
        <v>6</v>
      </c>
      <c r="E18" s="9">
        <v>1</v>
      </c>
      <c r="F18" s="9"/>
      <c r="G18" s="9">
        <v>18</v>
      </c>
      <c r="H18" s="9">
        <v>23</v>
      </c>
      <c r="I18" s="9">
        <v>27</v>
      </c>
      <c r="J18" s="9">
        <v>10</v>
      </c>
      <c r="K18" s="9">
        <v>13</v>
      </c>
      <c r="L18" s="43">
        <f t="shared" si="0"/>
        <v>2868</v>
      </c>
    </row>
    <row r="19" spans="1:14" x14ac:dyDescent="0.25">
      <c r="A19" s="46">
        <v>25</v>
      </c>
      <c r="B19" s="8">
        <v>9925</v>
      </c>
      <c r="C19" s="9">
        <v>3588</v>
      </c>
      <c r="D19" s="9"/>
      <c r="E19" s="9">
        <v>6</v>
      </c>
      <c r="F19" s="9">
        <v>4</v>
      </c>
      <c r="G19" s="9">
        <v>8</v>
      </c>
      <c r="H19" s="9">
        <v>84</v>
      </c>
      <c r="I19" s="9">
        <v>22</v>
      </c>
      <c r="J19" s="9">
        <v>73</v>
      </c>
      <c r="K19" s="9">
        <v>1</v>
      </c>
      <c r="L19" s="43">
        <f t="shared" si="0"/>
        <v>13711</v>
      </c>
    </row>
    <row r="20" spans="1:14" x14ac:dyDescent="0.25">
      <c r="A20" s="46">
        <v>111</v>
      </c>
      <c r="B20" s="8">
        <v>33</v>
      </c>
      <c r="C20" s="9">
        <v>5172</v>
      </c>
      <c r="D20" s="9"/>
      <c r="E20" s="9"/>
      <c r="F20" s="9"/>
      <c r="G20" s="9"/>
      <c r="H20" s="9">
        <v>2</v>
      </c>
      <c r="I20" s="9">
        <v>2</v>
      </c>
      <c r="J20" s="9">
        <v>7</v>
      </c>
      <c r="K20" s="9">
        <v>4</v>
      </c>
      <c r="L20" s="43">
        <f t="shared" si="0"/>
        <v>5220</v>
      </c>
    </row>
    <row r="21" spans="1:14" x14ac:dyDescent="0.25">
      <c r="A21" s="46">
        <v>511</v>
      </c>
      <c r="B21" s="8">
        <v>2541</v>
      </c>
      <c r="C21" s="9">
        <v>1032</v>
      </c>
      <c r="D21" s="9"/>
      <c r="E21" s="9">
        <v>5</v>
      </c>
      <c r="F21" s="9"/>
      <c r="G21" s="9">
        <v>9</v>
      </c>
      <c r="H21" s="9">
        <v>18</v>
      </c>
      <c r="I21" s="9">
        <v>6</v>
      </c>
      <c r="J21" s="9">
        <v>39</v>
      </c>
      <c r="K21" s="9"/>
      <c r="L21" s="43">
        <f t="shared" si="0"/>
        <v>3650</v>
      </c>
    </row>
    <row r="22" spans="1:14" ht="15.75" thickBot="1" x14ac:dyDescent="0.3">
      <c r="A22" s="46">
        <v>811</v>
      </c>
      <c r="B22" s="8">
        <v>4360</v>
      </c>
      <c r="C22" s="9">
        <v>3879</v>
      </c>
      <c r="D22" s="9">
        <v>2</v>
      </c>
      <c r="E22" s="9"/>
      <c r="F22" s="9">
        <v>1</v>
      </c>
      <c r="G22" s="9">
        <v>8</v>
      </c>
      <c r="H22" s="9">
        <v>206</v>
      </c>
      <c r="I22" s="9">
        <v>32</v>
      </c>
      <c r="J22" s="9">
        <v>331</v>
      </c>
      <c r="K22" s="9">
        <v>94</v>
      </c>
      <c r="L22" s="43">
        <f t="shared" si="0"/>
        <v>8913</v>
      </c>
    </row>
    <row r="23" spans="1:14" ht="15.75" thickBot="1" x14ac:dyDescent="0.3">
      <c r="A23" s="146" t="s">
        <v>0</v>
      </c>
      <c r="B23" s="25">
        <f t="shared" ref="B23:K23" si="1">SUM(B3:B22)</f>
        <v>930772</v>
      </c>
      <c r="C23" s="26">
        <f t="shared" si="1"/>
        <v>504967</v>
      </c>
      <c r="D23" s="26">
        <f t="shared" si="1"/>
        <v>618</v>
      </c>
      <c r="E23" s="26">
        <f t="shared" si="1"/>
        <v>259</v>
      </c>
      <c r="F23" s="26">
        <f t="shared" si="1"/>
        <v>713</v>
      </c>
      <c r="G23" s="26">
        <f t="shared" si="1"/>
        <v>3005</v>
      </c>
      <c r="H23" s="26">
        <f t="shared" si="1"/>
        <v>12395</v>
      </c>
      <c r="I23" s="26">
        <f t="shared" si="1"/>
        <v>3301</v>
      </c>
      <c r="J23" s="26">
        <f t="shared" si="1"/>
        <v>16262</v>
      </c>
      <c r="K23" s="26">
        <f t="shared" si="1"/>
        <v>2647</v>
      </c>
      <c r="L23" s="157">
        <f>SUM(L3:L22)</f>
        <v>1474939</v>
      </c>
      <c r="M23" s="31"/>
      <c r="N23" s="31"/>
    </row>
    <row r="25" spans="1:14" x14ac:dyDescent="0.25">
      <c r="D25" s="31">
        <f>SUM(D3:D22)</f>
        <v>618</v>
      </c>
      <c r="E25" s="31">
        <f t="shared" ref="E25:K25" si="2">SUM(E3:E22)</f>
        <v>259</v>
      </c>
      <c r="F25" s="31">
        <f t="shared" si="2"/>
        <v>713</v>
      </c>
      <c r="G25" s="31">
        <f t="shared" si="2"/>
        <v>3005</v>
      </c>
      <c r="H25" s="31">
        <f t="shared" si="2"/>
        <v>12395</v>
      </c>
      <c r="I25" s="167">
        <f t="shared" si="2"/>
        <v>3301</v>
      </c>
      <c r="J25" s="167">
        <f t="shared" si="2"/>
        <v>16262</v>
      </c>
      <c r="K25" s="167">
        <f t="shared" si="2"/>
        <v>2647</v>
      </c>
      <c r="L25" s="31">
        <f>SUM(D25:K25)</f>
        <v>39200</v>
      </c>
      <c r="M25" t="s">
        <v>81</v>
      </c>
    </row>
    <row r="26" spans="1:14" x14ac:dyDescent="0.25">
      <c r="L26" s="31">
        <f>C23</f>
        <v>504967</v>
      </c>
      <c r="M26" t="s">
        <v>82</v>
      </c>
    </row>
    <row r="27" spans="1:14" x14ac:dyDescent="0.25">
      <c r="L27" s="31">
        <f>B23</f>
        <v>930772</v>
      </c>
      <c r="M27" t="s">
        <v>83</v>
      </c>
    </row>
    <row r="29" spans="1:14" x14ac:dyDescent="0.25">
      <c r="L29" s="31">
        <f>SUM(L25:L27)</f>
        <v>1474939</v>
      </c>
    </row>
    <row r="31" spans="1:14" x14ac:dyDescent="0.25">
      <c r="L31" s="31"/>
    </row>
  </sheetData>
  <mergeCells count="2">
    <mergeCell ref="A1:A2"/>
    <mergeCell ref="B1:L1"/>
  </mergeCells>
  <pageMargins left="0.7" right="0.7" top="0.75" bottom="0.75" header="0.3" footer="0.3"/>
  <pageSetup paperSize="9" scale="55" fitToHeight="0" orientation="landscape" r:id="rId1"/>
  <ignoredErrors>
    <ignoredError sqref="L3:L22"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3ECFC-534F-4F3E-AE9C-294DBEF10C1F}">
  <sheetPr codeName="Hoja5">
    <pageSetUpPr fitToPage="1"/>
  </sheetPr>
  <dimension ref="A1:X151"/>
  <sheetViews>
    <sheetView workbookViewId="0">
      <selection activeCell="I26" sqref="I26"/>
    </sheetView>
  </sheetViews>
  <sheetFormatPr baseColWidth="10" defaultRowHeight="15" x14ac:dyDescent="0.25"/>
  <cols>
    <col min="1" max="1" width="32.85546875" customWidth="1"/>
    <col min="13" max="13" width="14.7109375" customWidth="1"/>
  </cols>
  <sheetData>
    <row r="1" spans="1:15" ht="15.75" thickBot="1" x14ac:dyDescent="0.3">
      <c r="A1" s="212" t="s">
        <v>96</v>
      </c>
      <c r="B1" s="213"/>
      <c r="C1" s="213"/>
      <c r="D1" s="213"/>
      <c r="E1" s="213"/>
      <c r="F1" s="213"/>
      <c r="G1" s="213"/>
      <c r="H1" s="213"/>
      <c r="I1" s="213"/>
      <c r="J1" s="213"/>
      <c r="K1" s="213"/>
      <c r="L1" s="214"/>
    </row>
    <row r="2" spans="1:15" x14ac:dyDescent="0.25">
      <c r="A2" s="64" t="s">
        <v>9</v>
      </c>
      <c r="B2" s="65"/>
      <c r="C2" s="66"/>
      <c r="D2" s="67"/>
      <c r="E2" s="67"/>
      <c r="F2" s="67"/>
      <c r="G2" s="68"/>
      <c r="H2" s="68"/>
      <c r="I2" s="68"/>
      <c r="J2" s="68"/>
      <c r="K2" s="68"/>
      <c r="L2" s="68"/>
    </row>
    <row r="3" spans="1:15" x14ac:dyDescent="0.25">
      <c r="A3" s="64" t="s">
        <v>51</v>
      </c>
      <c r="B3" s="69" t="s">
        <v>52</v>
      </c>
      <c r="C3" s="70" t="s">
        <v>19</v>
      </c>
      <c r="D3" s="70" t="s">
        <v>21</v>
      </c>
      <c r="E3" s="70" t="s">
        <v>20</v>
      </c>
      <c r="F3" s="70" t="s">
        <v>22</v>
      </c>
      <c r="G3" s="71" t="s">
        <v>23</v>
      </c>
      <c r="H3" s="71" t="s">
        <v>24</v>
      </c>
      <c r="I3" s="71" t="s">
        <v>25</v>
      </c>
      <c r="J3" s="71" t="s">
        <v>26</v>
      </c>
      <c r="K3" s="71" t="s">
        <v>27</v>
      </c>
      <c r="L3" s="64" t="s">
        <v>0</v>
      </c>
      <c r="N3" s="181"/>
    </row>
    <row r="4" spans="1:15" x14ac:dyDescent="0.25">
      <c r="A4" s="34"/>
      <c r="B4" s="72"/>
      <c r="C4" s="73"/>
      <c r="D4" s="73"/>
      <c r="E4" s="73"/>
      <c r="F4" s="73"/>
      <c r="G4" s="74"/>
      <c r="H4" s="74"/>
      <c r="I4" s="74"/>
      <c r="J4" s="74"/>
      <c r="K4" s="74"/>
      <c r="L4" s="34"/>
    </row>
    <row r="5" spans="1:15" x14ac:dyDescent="0.25">
      <c r="A5" s="74" t="s">
        <v>53</v>
      </c>
      <c r="B5" s="177">
        <v>189736</v>
      </c>
      <c r="C5" s="177">
        <v>103902</v>
      </c>
      <c r="D5" s="177">
        <v>268870</v>
      </c>
      <c r="E5" s="177">
        <v>321402</v>
      </c>
      <c r="F5" s="177">
        <v>46862</v>
      </c>
      <c r="G5" s="171" t="s">
        <v>34</v>
      </c>
      <c r="H5" s="89"/>
      <c r="I5" s="89"/>
      <c r="J5" s="89"/>
      <c r="K5" s="89"/>
      <c r="L5" s="78">
        <f>SUM(B5:K5)</f>
        <v>930772</v>
      </c>
    </row>
    <row r="6" spans="1:15" x14ac:dyDescent="0.25">
      <c r="A6" s="74" t="s">
        <v>17</v>
      </c>
      <c r="B6" s="168">
        <v>951</v>
      </c>
      <c r="C6" s="168">
        <v>589</v>
      </c>
      <c r="D6" s="168">
        <v>341</v>
      </c>
      <c r="E6" s="168">
        <v>383</v>
      </c>
      <c r="F6" s="168">
        <v>227</v>
      </c>
      <c r="G6" s="170">
        <v>27</v>
      </c>
      <c r="H6" s="170">
        <v>50</v>
      </c>
      <c r="I6" s="170">
        <v>7</v>
      </c>
      <c r="J6" s="170">
        <v>6</v>
      </c>
      <c r="K6" s="170">
        <v>66</v>
      </c>
      <c r="L6" s="78">
        <f t="shared" ref="L6:L15" si="0">SUM(B6:K6)</f>
        <v>2647</v>
      </c>
      <c r="M6" s="136"/>
      <c r="N6" s="138"/>
    </row>
    <row r="7" spans="1:15" x14ac:dyDescent="0.25">
      <c r="A7" s="74" t="s">
        <v>50</v>
      </c>
      <c r="B7" s="168">
        <v>6109</v>
      </c>
      <c r="C7" s="168">
        <v>3648</v>
      </c>
      <c r="D7" s="168">
        <v>2214</v>
      </c>
      <c r="E7" s="168">
        <v>2974</v>
      </c>
      <c r="F7" s="168">
        <v>542</v>
      </c>
      <c r="G7" s="170">
        <v>241</v>
      </c>
      <c r="H7" s="170">
        <v>110</v>
      </c>
      <c r="I7" s="170">
        <v>181</v>
      </c>
      <c r="J7" s="170">
        <v>38</v>
      </c>
      <c r="K7" s="170">
        <v>205</v>
      </c>
      <c r="L7" s="78">
        <f t="shared" si="0"/>
        <v>16262</v>
      </c>
      <c r="N7" s="138"/>
    </row>
    <row r="8" spans="1:15" x14ac:dyDescent="0.25">
      <c r="A8" s="74" t="s">
        <v>30</v>
      </c>
      <c r="B8" s="168">
        <v>124</v>
      </c>
      <c r="C8" s="168">
        <v>22</v>
      </c>
      <c r="D8" s="168">
        <v>31</v>
      </c>
      <c r="E8" s="168">
        <v>27</v>
      </c>
      <c r="F8" s="168">
        <v>14</v>
      </c>
      <c r="G8" s="170">
        <v>9</v>
      </c>
      <c r="H8" s="170">
        <v>8</v>
      </c>
      <c r="I8" s="170">
        <v>12</v>
      </c>
      <c r="J8" s="170">
        <v>8</v>
      </c>
      <c r="K8" s="170">
        <v>4</v>
      </c>
      <c r="L8" s="78">
        <f t="shared" si="0"/>
        <v>259</v>
      </c>
      <c r="N8" s="138"/>
    </row>
    <row r="9" spans="1:15" x14ac:dyDescent="0.25">
      <c r="A9" s="74" t="s">
        <v>32</v>
      </c>
      <c r="B9" s="168">
        <v>117</v>
      </c>
      <c r="C9" s="168">
        <v>135</v>
      </c>
      <c r="D9" s="168">
        <v>256</v>
      </c>
      <c r="E9" s="168">
        <v>69</v>
      </c>
      <c r="F9" s="168">
        <v>16</v>
      </c>
      <c r="G9" s="170">
        <v>8</v>
      </c>
      <c r="H9" s="170">
        <v>5</v>
      </c>
      <c r="I9" s="170">
        <v>2</v>
      </c>
      <c r="J9" s="170">
        <v>0</v>
      </c>
      <c r="K9" s="170">
        <v>10</v>
      </c>
      <c r="L9" s="78">
        <f t="shared" si="0"/>
        <v>618</v>
      </c>
      <c r="N9" s="138" t="s">
        <v>73</v>
      </c>
      <c r="O9" s="140">
        <f>F17</f>
        <v>0.98074225442543728</v>
      </c>
    </row>
    <row r="10" spans="1:15" x14ac:dyDescent="0.25">
      <c r="A10" s="74" t="s">
        <v>29</v>
      </c>
      <c r="B10" s="168">
        <v>317</v>
      </c>
      <c r="C10" s="168">
        <v>178</v>
      </c>
      <c r="D10" s="168">
        <v>63</v>
      </c>
      <c r="E10" s="168">
        <v>113</v>
      </c>
      <c r="F10" s="168">
        <v>13</v>
      </c>
      <c r="G10" s="170">
        <v>8</v>
      </c>
      <c r="H10" s="170">
        <v>6</v>
      </c>
      <c r="I10" s="170">
        <v>5</v>
      </c>
      <c r="J10" s="170">
        <v>0</v>
      </c>
      <c r="K10" s="170">
        <v>10</v>
      </c>
      <c r="L10" s="78">
        <f t="shared" si="0"/>
        <v>713</v>
      </c>
      <c r="N10" s="138" t="s">
        <v>74</v>
      </c>
      <c r="O10" s="140">
        <f>G17</f>
        <v>1.1294704391164652E-2</v>
      </c>
    </row>
    <row r="11" spans="1:15" x14ac:dyDescent="0.25">
      <c r="A11" s="74" t="s">
        <v>28</v>
      </c>
      <c r="B11" s="168">
        <v>4342</v>
      </c>
      <c r="C11" s="169">
        <v>2397</v>
      </c>
      <c r="D11" s="169">
        <v>1596</v>
      </c>
      <c r="E11" s="169">
        <v>2844</v>
      </c>
      <c r="F11" s="168">
        <v>438</v>
      </c>
      <c r="G11" s="169">
        <v>148</v>
      </c>
      <c r="H11" s="170">
        <v>125</v>
      </c>
      <c r="I11" s="170">
        <v>179</v>
      </c>
      <c r="J11" s="170">
        <v>30</v>
      </c>
      <c r="K11" s="170">
        <v>296</v>
      </c>
      <c r="L11" s="78">
        <f t="shared" si="0"/>
        <v>12395</v>
      </c>
      <c r="N11" s="138" t="s">
        <v>75</v>
      </c>
      <c r="O11" s="140">
        <f>K17</f>
        <v>7.9630411833980924E-3</v>
      </c>
    </row>
    <row r="12" spans="1:15" x14ac:dyDescent="0.25">
      <c r="A12" s="74" t="s">
        <v>16</v>
      </c>
      <c r="B12" s="168">
        <v>857</v>
      </c>
      <c r="C12" s="168">
        <v>466</v>
      </c>
      <c r="D12" s="168">
        <v>515</v>
      </c>
      <c r="E12" s="168">
        <v>552</v>
      </c>
      <c r="F12" s="168">
        <v>398</v>
      </c>
      <c r="G12" s="170">
        <v>117</v>
      </c>
      <c r="H12" s="170">
        <v>126</v>
      </c>
      <c r="I12" s="170">
        <v>50</v>
      </c>
      <c r="J12" s="170">
        <v>19</v>
      </c>
      <c r="K12" s="170">
        <v>201</v>
      </c>
      <c r="L12" s="78">
        <f t="shared" si="0"/>
        <v>3301</v>
      </c>
      <c r="N12" s="138"/>
      <c r="O12" s="140">
        <f>SUM(O9:O11)</f>
        <v>1</v>
      </c>
    </row>
    <row r="13" spans="1:15" x14ac:dyDescent="0.25">
      <c r="A13" s="74" t="s">
        <v>31</v>
      </c>
      <c r="B13" s="168">
        <v>822</v>
      </c>
      <c r="C13" s="168">
        <v>523</v>
      </c>
      <c r="D13" s="168">
        <v>241</v>
      </c>
      <c r="E13" s="168">
        <v>549</v>
      </c>
      <c r="F13" s="168">
        <v>182</v>
      </c>
      <c r="G13" s="170">
        <v>132</v>
      </c>
      <c r="H13" s="170">
        <v>131</v>
      </c>
      <c r="I13" s="170">
        <v>93</v>
      </c>
      <c r="J13" s="170">
        <v>17</v>
      </c>
      <c r="K13" s="170">
        <v>315</v>
      </c>
      <c r="L13" s="78">
        <f t="shared" si="0"/>
        <v>3005</v>
      </c>
      <c r="M13" s="136"/>
      <c r="N13" s="138" t="s">
        <v>76</v>
      </c>
      <c r="O13" s="140">
        <f>B16+C16+D16+E16</f>
        <v>0.93830456717193056</v>
      </c>
    </row>
    <row r="14" spans="1:15" x14ac:dyDescent="0.25">
      <c r="A14" s="75" t="s">
        <v>33</v>
      </c>
      <c r="B14" s="178">
        <f>195378+16</f>
        <v>195394</v>
      </c>
      <c r="C14" s="177">
        <v>91098</v>
      </c>
      <c r="D14" s="177">
        <v>76563</v>
      </c>
      <c r="E14" s="177">
        <v>102612</v>
      </c>
      <c r="F14" s="177">
        <v>13901</v>
      </c>
      <c r="G14" s="179">
        <v>3394</v>
      </c>
      <c r="H14" s="179">
        <v>2921</v>
      </c>
      <c r="I14" s="179">
        <v>7231</v>
      </c>
      <c r="J14" s="179">
        <v>1215</v>
      </c>
      <c r="K14" s="179">
        <v>10638</v>
      </c>
      <c r="L14" s="78">
        <f>SUM(B14:K14)</f>
        <v>504967</v>
      </c>
    </row>
    <row r="15" spans="1:15" x14ac:dyDescent="0.25">
      <c r="A15" s="57" t="s">
        <v>0</v>
      </c>
      <c r="B15" s="79">
        <f t="shared" ref="B15:K15" si="1">SUM(B5:B14)</f>
        <v>398769</v>
      </c>
      <c r="C15" s="79">
        <f t="shared" si="1"/>
        <v>202958</v>
      </c>
      <c r="D15" s="79">
        <f t="shared" si="1"/>
        <v>350690</v>
      </c>
      <c r="E15" s="79">
        <f t="shared" si="1"/>
        <v>431525</v>
      </c>
      <c r="F15" s="79">
        <f t="shared" si="1"/>
        <v>62593</v>
      </c>
      <c r="G15" s="79">
        <f t="shared" si="1"/>
        <v>4084</v>
      </c>
      <c r="H15" s="79">
        <f t="shared" si="1"/>
        <v>3482</v>
      </c>
      <c r="I15" s="79">
        <f t="shared" si="1"/>
        <v>7760</v>
      </c>
      <c r="J15" s="79">
        <f t="shared" si="1"/>
        <v>1333</v>
      </c>
      <c r="K15" s="79">
        <f t="shared" si="1"/>
        <v>11745</v>
      </c>
      <c r="L15" s="79">
        <f t="shared" si="0"/>
        <v>1474939</v>
      </c>
      <c r="M15" s="137"/>
      <c r="N15" s="136"/>
    </row>
    <row r="16" spans="1:15" x14ac:dyDescent="0.25">
      <c r="A16" s="76"/>
      <c r="B16" s="139">
        <f t="shared" ref="B16:K16" si="2">B15/totpax</f>
        <v>0.27036304552256057</v>
      </c>
      <c r="C16" s="139">
        <f t="shared" si="2"/>
        <v>0.13760433482333845</v>
      </c>
      <c r="D16" s="139">
        <f t="shared" si="2"/>
        <v>0.2377657652282569</v>
      </c>
      <c r="E16" s="139">
        <f t="shared" si="2"/>
        <v>0.29257142159777455</v>
      </c>
      <c r="F16" s="139">
        <f t="shared" si="2"/>
        <v>4.2437687253506752E-2</v>
      </c>
      <c r="G16" s="139">
        <f t="shared" si="2"/>
        <v>2.7689280709236111E-3</v>
      </c>
      <c r="H16" s="139">
        <f t="shared" si="2"/>
        <v>2.3607755981772806E-3</v>
      </c>
      <c r="I16" s="139">
        <f t="shared" si="2"/>
        <v>5.2612345324111708E-3</v>
      </c>
      <c r="J16" s="139">
        <f t="shared" si="2"/>
        <v>9.0376618965258906E-4</v>
      </c>
      <c r="K16" s="139">
        <f t="shared" si="2"/>
        <v>7.9630411833980924E-3</v>
      </c>
      <c r="L16" s="77"/>
    </row>
    <row r="17" spans="1:24" x14ac:dyDescent="0.25">
      <c r="A17" s="76"/>
      <c r="B17" s="139"/>
      <c r="C17" s="139"/>
      <c r="D17" s="139"/>
      <c r="E17" s="139"/>
      <c r="F17" s="139">
        <f>SUM(B16:F16)</f>
        <v>0.98074225442543728</v>
      </c>
      <c r="G17" s="139">
        <f>SUM(G16:J16)</f>
        <v>1.1294704391164652E-2</v>
      </c>
      <c r="H17" s="139"/>
      <c r="I17" s="139"/>
      <c r="J17" s="139"/>
      <c r="K17" s="139">
        <f>K16</f>
        <v>7.9630411833980924E-3</v>
      </c>
      <c r="L17" s="77"/>
    </row>
    <row r="18" spans="1:24" x14ac:dyDescent="0.25">
      <c r="A18" s="76"/>
      <c r="B18" s="139"/>
      <c r="C18" s="139"/>
      <c r="D18" s="139"/>
      <c r="E18" s="139"/>
      <c r="F18" s="139"/>
      <c r="G18" s="139"/>
      <c r="H18" s="139"/>
      <c r="I18" s="139"/>
      <c r="J18" s="139"/>
      <c r="K18" s="139"/>
      <c r="L18" s="77"/>
    </row>
    <row r="19" spans="1:24" x14ac:dyDescent="0.25">
      <c r="A19" s="32" t="s">
        <v>35</v>
      </c>
    </row>
    <row r="20" spans="1:24" x14ac:dyDescent="0.25">
      <c r="A20" t="s">
        <v>36</v>
      </c>
    </row>
    <row r="21" spans="1:24" x14ac:dyDescent="0.25">
      <c r="A21" t="s">
        <v>79</v>
      </c>
    </row>
    <row r="22" spans="1:24" x14ac:dyDescent="0.25">
      <c r="A22" t="s">
        <v>37</v>
      </c>
    </row>
    <row r="23" spans="1:24" x14ac:dyDescent="0.25">
      <c r="A23" t="s">
        <v>38</v>
      </c>
    </row>
    <row r="24" spans="1:24" x14ac:dyDescent="0.25">
      <c r="A24" t="s">
        <v>39</v>
      </c>
    </row>
    <row r="25" spans="1:24" x14ac:dyDescent="0.25">
      <c r="A25" t="s">
        <v>63</v>
      </c>
    </row>
    <row r="26" spans="1:24" x14ac:dyDescent="0.25">
      <c r="A26" t="s">
        <v>62</v>
      </c>
    </row>
    <row r="27" spans="1:24" x14ac:dyDescent="0.25">
      <c r="A27" s="180" t="s">
        <v>86</v>
      </c>
      <c r="B27" s="133"/>
    </row>
    <row r="28" spans="1:24" x14ac:dyDescent="0.25">
      <c r="A28" s="134"/>
      <c r="B28" s="135"/>
      <c r="N28" t="s">
        <v>52</v>
      </c>
      <c r="O28" s="140">
        <v>0.27036304552256057</v>
      </c>
      <c r="P28">
        <v>0.13760433482333845</v>
      </c>
      <c r="Q28">
        <v>0.2377657652282569</v>
      </c>
      <c r="R28">
        <v>0.29257142159777455</v>
      </c>
      <c r="S28">
        <v>4.2437687253506752E-2</v>
      </c>
      <c r="T28">
        <v>2.7689280709236111E-3</v>
      </c>
      <c r="U28">
        <v>2.3607755981772806E-3</v>
      </c>
      <c r="V28">
        <v>5.2612345324111708E-3</v>
      </c>
      <c r="W28">
        <v>9.0376618965258906E-4</v>
      </c>
      <c r="X28">
        <v>7.9630411833980924E-3</v>
      </c>
    </row>
    <row r="29" spans="1:24" x14ac:dyDescent="0.25">
      <c r="A29" s="174" t="s">
        <v>65</v>
      </c>
      <c r="B29" s="174" t="s">
        <v>64</v>
      </c>
      <c r="C29" s="69" t="s">
        <v>52</v>
      </c>
      <c r="N29" t="s">
        <v>19</v>
      </c>
      <c r="O29" s="140">
        <v>0.13760433482333845</v>
      </c>
    </row>
    <row r="30" spans="1:24" x14ac:dyDescent="0.25">
      <c r="A30" s="175" t="s">
        <v>66</v>
      </c>
      <c r="B30" s="176">
        <v>951</v>
      </c>
      <c r="C30" s="131"/>
      <c r="N30" t="s">
        <v>21</v>
      </c>
      <c r="O30" s="140">
        <v>0.2377657652282569</v>
      </c>
    </row>
    <row r="31" spans="1:24" x14ac:dyDescent="0.25">
      <c r="A31" s="175" t="s">
        <v>80</v>
      </c>
      <c r="B31" s="176">
        <v>6109</v>
      </c>
      <c r="C31" s="131"/>
      <c r="N31" t="s">
        <v>20</v>
      </c>
      <c r="O31" s="140">
        <v>0.29257142159777455</v>
      </c>
    </row>
    <row r="32" spans="1:24" x14ac:dyDescent="0.25">
      <c r="A32" s="175" t="s">
        <v>67</v>
      </c>
      <c r="B32" s="176">
        <v>124</v>
      </c>
      <c r="C32" s="131"/>
      <c r="N32" t="s">
        <v>22</v>
      </c>
      <c r="O32" s="140">
        <v>4.2437687253506752E-2</v>
      </c>
    </row>
    <row r="33" spans="1:15" x14ac:dyDescent="0.25">
      <c r="A33" s="175" t="s">
        <v>68</v>
      </c>
      <c r="B33" s="176">
        <v>117</v>
      </c>
      <c r="C33" s="131"/>
      <c r="N33" t="s">
        <v>23</v>
      </c>
      <c r="O33" s="140">
        <v>2.7689280709236111E-3</v>
      </c>
    </row>
    <row r="34" spans="1:15" x14ac:dyDescent="0.25">
      <c r="A34" s="175" t="s">
        <v>69</v>
      </c>
      <c r="B34" s="176">
        <v>317</v>
      </c>
      <c r="C34" s="131"/>
      <c r="N34" t="s">
        <v>24</v>
      </c>
      <c r="O34" s="140">
        <v>2.3607755981772806E-3</v>
      </c>
    </row>
    <row r="35" spans="1:15" x14ac:dyDescent="0.25">
      <c r="A35" s="175" t="s">
        <v>70</v>
      </c>
      <c r="B35" s="176">
        <v>4342</v>
      </c>
      <c r="C35" s="131"/>
      <c r="N35" t="s">
        <v>25</v>
      </c>
      <c r="O35" s="140">
        <v>5.2612345324111708E-3</v>
      </c>
    </row>
    <row r="36" spans="1:15" x14ac:dyDescent="0.25">
      <c r="A36" s="175" t="s">
        <v>71</v>
      </c>
      <c r="B36" s="176">
        <v>857</v>
      </c>
      <c r="C36" s="131"/>
      <c r="N36" t="s">
        <v>26</v>
      </c>
      <c r="O36" s="140">
        <v>9.0376618965258906E-4</v>
      </c>
    </row>
    <row r="37" spans="1:15" x14ac:dyDescent="0.25">
      <c r="A37" s="175" t="s">
        <v>72</v>
      </c>
      <c r="B37" s="176">
        <v>822</v>
      </c>
      <c r="C37" s="131"/>
      <c r="N37" t="s">
        <v>27</v>
      </c>
      <c r="O37" s="140">
        <v>7.9630411833980924E-3</v>
      </c>
    </row>
    <row r="39" spans="1:15" x14ac:dyDescent="0.25">
      <c r="B39">
        <f>SUM(B30:B38)</f>
        <v>13639</v>
      </c>
    </row>
    <row r="40" spans="1:15" x14ac:dyDescent="0.25">
      <c r="A40" s="174" t="s">
        <v>65</v>
      </c>
      <c r="B40" s="174" t="s">
        <v>64</v>
      </c>
      <c r="C40" s="69" t="s">
        <v>19</v>
      </c>
    </row>
    <row r="41" spans="1:15" x14ac:dyDescent="0.25">
      <c r="A41" s="175" t="s">
        <v>66</v>
      </c>
      <c r="B41" s="176">
        <v>589</v>
      </c>
    </row>
    <row r="42" spans="1:15" x14ac:dyDescent="0.25">
      <c r="A42" s="175" t="s">
        <v>80</v>
      </c>
      <c r="B42" s="176">
        <v>3648</v>
      </c>
    </row>
    <row r="43" spans="1:15" x14ac:dyDescent="0.25">
      <c r="A43" s="175" t="s">
        <v>67</v>
      </c>
      <c r="B43" s="176">
        <v>22</v>
      </c>
    </row>
    <row r="44" spans="1:15" x14ac:dyDescent="0.25">
      <c r="A44" s="175" t="s">
        <v>68</v>
      </c>
      <c r="B44" s="176">
        <v>135</v>
      </c>
    </row>
    <row r="45" spans="1:15" x14ac:dyDescent="0.25">
      <c r="A45" s="175" t="s">
        <v>69</v>
      </c>
      <c r="B45" s="176">
        <v>178</v>
      </c>
    </row>
    <row r="46" spans="1:15" x14ac:dyDescent="0.25">
      <c r="A46" s="175" t="s">
        <v>70</v>
      </c>
      <c r="B46" s="176">
        <v>2397</v>
      </c>
    </row>
    <row r="47" spans="1:15" x14ac:dyDescent="0.25">
      <c r="A47" s="175" t="s">
        <v>71</v>
      </c>
      <c r="B47" s="176">
        <v>466</v>
      </c>
    </row>
    <row r="48" spans="1:15" x14ac:dyDescent="0.25">
      <c r="A48" s="175" t="s">
        <v>72</v>
      </c>
      <c r="B48" s="176">
        <v>523</v>
      </c>
    </row>
    <row r="50" spans="1:3" x14ac:dyDescent="0.25">
      <c r="B50">
        <f>SUM(B41:B49)</f>
        <v>7958</v>
      </c>
    </row>
    <row r="52" spans="1:3" x14ac:dyDescent="0.25">
      <c r="A52" s="174" t="s">
        <v>65</v>
      </c>
      <c r="B52" s="174" t="s">
        <v>64</v>
      </c>
      <c r="C52" s="69" t="s">
        <v>21</v>
      </c>
    </row>
    <row r="53" spans="1:3" x14ac:dyDescent="0.25">
      <c r="A53" s="175" t="s">
        <v>66</v>
      </c>
      <c r="B53" s="176">
        <v>341</v>
      </c>
    </row>
    <row r="54" spans="1:3" x14ac:dyDescent="0.25">
      <c r="A54" s="175" t="s">
        <v>80</v>
      </c>
      <c r="B54" s="176">
        <v>2214</v>
      </c>
    </row>
    <row r="55" spans="1:3" x14ac:dyDescent="0.25">
      <c r="A55" s="175" t="s">
        <v>67</v>
      </c>
      <c r="B55" s="176">
        <v>31</v>
      </c>
    </row>
    <row r="56" spans="1:3" x14ac:dyDescent="0.25">
      <c r="A56" s="175" t="s">
        <v>68</v>
      </c>
      <c r="B56" s="176">
        <v>256</v>
      </c>
    </row>
    <row r="57" spans="1:3" x14ac:dyDescent="0.25">
      <c r="A57" s="175" t="s">
        <v>69</v>
      </c>
      <c r="B57" s="176">
        <v>63</v>
      </c>
    </row>
    <row r="58" spans="1:3" x14ac:dyDescent="0.25">
      <c r="A58" s="175" t="s">
        <v>70</v>
      </c>
      <c r="B58" s="176">
        <v>1596</v>
      </c>
    </row>
    <row r="59" spans="1:3" x14ac:dyDescent="0.25">
      <c r="A59" s="175" t="s">
        <v>71</v>
      </c>
      <c r="B59" s="176">
        <v>515</v>
      </c>
    </row>
    <row r="60" spans="1:3" x14ac:dyDescent="0.25">
      <c r="A60" s="175" t="s">
        <v>72</v>
      </c>
      <c r="B60" s="176">
        <v>241</v>
      </c>
    </row>
    <row r="62" spans="1:3" x14ac:dyDescent="0.25">
      <c r="B62">
        <f>SUM(B53:B61)</f>
        <v>5257</v>
      </c>
    </row>
    <row r="64" spans="1:3" x14ac:dyDescent="0.25">
      <c r="A64" s="174" t="s">
        <v>65</v>
      </c>
      <c r="B64" s="174" t="s">
        <v>64</v>
      </c>
      <c r="C64" s="69" t="s">
        <v>20</v>
      </c>
    </row>
    <row r="65" spans="1:3" x14ac:dyDescent="0.25">
      <c r="A65" s="175" t="s">
        <v>66</v>
      </c>
      <c r="B65" s="176">
        <v>383</v>
      </c>
    </row>
    <row r="66" spans="1:3" x14ac:dyDescent="0.25">
      <c r="A66" s="175" t="s">
        <v>80</v>
      </c>
      <c r="B66" s="176">
        <v>2974</v>
      </c>
    </row>
    <row r="67" spans="1:3" x14ac:dyDescent="0.25">
      <c r="A67" s="175" t="s">
        <v>67</v>
      </c>
      <c r="B67" s="176">
        <v>27</v>
      </c>
    </row>
    <row r="68" spans="1:3" x14ac:dyDescent="0.25">
      <c r="A68" s="175" t="s">
        <v>68</v>
      </c>
      <c r="B68" s="176">
        <v>69</v>
      </c>
    </row>
    <row r="69" spans="1:3" x14ac:dyDescent="0.25">
      <c r="A69" s="175" t="s">
        <v>69</v>
      </c>
      <c r="B69" s="176">
        <v>113</v>
      </c>
    </row>
    <row r="70" spans="1:3" x14ac:dyDescent="0.25">
      <c r="A70" s="175" t="s">
        <v>70</v>
      </c>
      <c r="B70" s="176">
        <v>2844</v>
      </c>
    </row>
    <row r="71" spans="1:3" x14ac:dyDescent="0.25">
      <c r="A71" s="175" t="s">
        <v>71</v>
      </c>
      <c r="B71" s="176">
        <v>552</v>
      </c>
    </row>
    <row r="72" spans="1:3" x14ac:dyDescent="0.25">
      <c r="A72" s="175" t="s">
        <v>72</v>
      </c>
      <c r="B72" s="176">
        <v>549</v>
      </c>
    </row>
    <row r="74" spans="1:3" x14ac:dyDescent="0.25">
      <c r="B74">
        <f>SUM(B65:B73)</f>
        <v>7511</v>
      </c>
    </row>
    <row r="76" spans="1:3" x14ac:dyDescent="0.25">
      <c r="A76" s="174" t="s">
        <v>65</v>
      </c>
      <c r="B76" s="174" t="s">
        <v>64</v>
      </c>
      <c r="C76" s="69" t="s">
        <v>22</v>
      </c>
    </row>
    <row r="77" spans="1:3" x14ac:dyDescent="0.25">
      <c r="A77" s="175" t="s">
        <v>66</v>
      </c>
      <c r="B77" s="176">
        <v>227</v>
      </c>
    </row>
    <row r="78" spans="1:3" x14ac:dyDescent="0.25">
      <c r="A78" s="175" t="s">
        <v>80</v>
      </c>
      <c r="B78" s="176">
        <v>542</v>
      </c>
    </row>
    <row r="79" spans="1:3" x14ac:dyDescent="0.25">
      <c r="A79" s="175" t="s">
        <v>67</v>
      </c>
      <c r="B79" s="176">
        <v>14</v>
      </c>
    </row>
    <row r="80" spans="1:3" x14ac:dyDescent="0.25">
      <c r="A80" s="175" t="s">
        <v>68</v>
      </c>
      <c r="B80" s="176">
        <v>16</v>
      </c>
    </row>
    <row r="81" spans="1:3" x14ac:dyDescent="0.25">
      <c r="A81" s="175" t="s">
        <v>69</v>
      </c>
      <c r="B81" s="176">
        <v>13</v>
      </c>
    </row>
    <row r="82" spans="1:3" x14ac:dyDescent="0.25">
      <c r="A82" s="175" t="s">
        <v>70</v>
      </c>
      <c r="B82" s="176">
        <v>438</v>
      </c>
    </row>
    <row r="83" spans="1:3" x14ac:dyDescent="0.25">
      <c r="A83" s="175" t="s">
        <v>71</v>
      </c>
      <c r="B83" s="176">
        <v>398</v>
      </c>
    </row>
    <row r="84" spans="1:3" x14ac:dyDescent="0.25">
      <c r="A84" s="175" t="s">
        <v>72</v>
      </c>
      <c r="B84" s="176">
        <v>182</v>
      </c>
    </row>
    <row r="86" spans="1:3" x14ac:dyDescent="0.25">
      <c r="B86">
        <f>SUM(B77:B85)</f>
        <v>1830</v>
      </c>
    </row>
    <row r="88" spans="1:3" x14ac:dyDescent="0.25">
      <c r="A88" s="174" t="s">
        <v>65</v>
      </c>
      <c r="B88" s="174" t="s">
        <v>64</v>
      </c>
      <c r="C88" s="69" t="s">
        <v>23</v>
      </c>
    </row>
    <row r="89" spans="1:3" x14ac:dyDescent="0.25">
      <c r="A89" s="175" t="s">
        <v>66</v>
      </c>
      <c r="B89" s="176">
        <v>27</v>
      </c>
    </row>
    <row r="90" spans="1:3" x14ac:dyDescent="0.25">
      <c r="A90" s="175" t="s">
        <v>80</v>
      </c>
      <c r="B90" s="176">
        <v>241</v>
      </c>
    </row>
    <row r="91" spans="1:3" x14ac:dyDescent="0.25">
      <c r="A91" s="175" t="s">
        <v>67</v>
      </c>
      <c r="B91" s="176">
        <v>9</v>
      </c>
    </row>
    <row r="92" spans="1:3" x14ac:dyDescent="0.25">
      <c r="A92" s="175" t="s">
        <v>68</v>
      </c>
      <c r="B92" s="176">
        <v>8</v>
      </c>
    </row>
    <row r="93" spans="1:3" x14ac:dyDescent="0.25">
      <c r="A93" s="175" t="s">
        <v>69</v>
      </c>
      <c r="B93" s="176">
        <v>8</v>
      </c>
    </row>
    <row r="94" spans="1:3" x14ac:dyDescent="0.25">
      <c r="A94" s="175" t="s">
        <v>70</v>
      </c>
      <c r="B94" s="176">
        <v>148</v>
      </c>
    </row>
    <row r="95" spans="1:3" x14ac:dyDescent="0.25">
      <c r="A95" s="175" t="s">
        <v>71</v>
      </c>
      <c r="B95" s="176">
        <v>117</v>
      </c>
    </row>
    <row r="96" spans="1:3" x14ac:dyDescent="0.25">
      <c r="A96" s="175" t="s">
        <v>72</v>
      </c>
      <c r="B96" s="176">
        <v>132</v>
      </c>
    </row>
    <row r="98" spans="1:3" x14ac:dyDescent="0.25">
      <c r="B98">
        <f>SUM(B89:B97)</f>
        <v>690</v>
      </c>
    </row>
    <row r="100" spans="1:3" x14ac:dyDescent="0.25">
      <c r="A100" s="174" t="s">
        <v>65</v>
      </c>
      <c r="B100" s="174" t="s">
        <v>64</v>
      </c>
      <c r="C100" s="69" t="s">
        <v>24</v>
      </c>
    </row>
    <row r="101" spans="1:3" x14ac:dyDescent="0.25">
      <c r="A101" s="175" t="s">
        <v>66</v>
      </c>
      <c r="B101" s="176">
        <v>50</v>
      </c>
    </row>
    <row r="102" spans="1:3" x14ac:dyDescent="0.25">
      <c r="A102" s="175" t="s">
        <v>80</v>
      </c>
      <c r="B102" s="176">
        <v>110</v>
      </c>
    </row>
    <row r="103" spans="1:3" x14ac:dyDescent="0.25">
      <c r="A103" s="175" t="s">
        <v>67</v>
      </c>
      <c r="B103" s="176">
        <v>8</v>
      </c>
    </row>
    <row r="104" spans="1:3" x14ac:dyDescent="0.25">
      <c r="A104" s="175" t="s">
        <v>68</v>
      </c>
      <c r="B104" s="176">
        <v>5</v>
      </c>
    </row>
    <row r="105" spans="1:3" x14ac:dyDescent="0.25">
      <c r="A105" s="175" t="s">
        <v>69</v>
      </c>
      <c r="B105" s="176">
        <v>6</v>
      </c>
    </row>
    <row r="106" spans="1:3" x14ac:dyDescent="0.25">
      <c r="A106" s="175" t="s">
        <v>70</v>
      </c>
      <c r="B106" s="176">
        <v>125</v>
      </c>
    </row>
    <row r="107" spans="1:3" x14ac:dyDescent="0.25">
      <c r="A107" s="175" t="s">
        <v>71</v>
      </c>
      <c r="B107" s="176">
        <v>126</v>
      </c>
    </row>
    <row r="108" spans="1:3" x14ac:dyDescent="0.25">
      <c r="A108" s="175" t="s">
        <v>72</v>
      </c>
      <c r="B108" s="176">
        <v>131</v>
      </c>
    </row>
    <row r="110" spans="1:3" x14ac:dyDescent="0.25">
      <c r="B110">
        <f>SUM(B101:B109)</f>
        <v>561</v>
      </c>
    </row>
    <row r="112" spans="1:3" x14ac:dyDescent="0.25">
      <c r="A112" s="174" t="s">
        <v>65</v>
      </c>
      <c r="B112" s="174" t="s">
        <v>64</v>
      </c>
      <c r="C112" s="69" t="s">
        <v>25</v>
      </c>
    </row>
    <row r="113" spans="1:3" x14ac:dyDescent="0.25">
      <c r="A113" s="175" t="s">
        <v>66</v>
      </c>
      <c r="B113" s="176">
        <v>7</v>
      </c>
    </row>
    <row r="114" spans="1:3" x14ac:dyDescent="0.25">
      <c r="A114" s="175" t="s">
        <v>80</v>
      </c>
      <c r="B114" s="176">
        <v>181</v>
      </c>
    </row>
    <row r="115" spans="1:3" x14ac:dyDescent="0.25">
      <c r="A115" s="175" t="s">
        <v>67</v>
      </c>
      <c r="B115" s="176">
        <v>12</v>
      </c>
    </row>
    <row r="116" spans="1:3" x14ac:dyDescent="0.25">
      <c r="A116" s="175" t="s">
        <v>68</v>
      </c>
      <c r="B116" s="176">
        <v>2</v>
      </c>
    </row>
    <row r="117" spans="1:3" x14ac:dyDescent="0.25">
      <c r="A117" s="175" t="s">
        <v>69</v>
      </c>
      <c r="B117" s="176">
        <v>5</v>
      </c>
    </row>
    <row r="118" spans="1:3" x14ac:dyDescent="0.25">
      <c r="A118" s="175" t="s">
        <v>70</v>
      </c>
      <c r="B118" s="176">
        <v>179</v>
      </c>
    </row>
    <row r="119" spans="1:3" x14ac:dyDescent="0.25">
      <c r="A119" s="175" t="s">
        <v>71</v>
      </c>
      <c r="B119" s="176">
        <v>50</v>
      </c>
    </row>
    <row r="120" spans="1:3" x14ac:dyDescent="0.25">
      <c r="A120" s="175" t="s">
        <v>72</v>
      </c>
      <c r="B120" s="176">
        <v>93</v>
      </c>
    </row>
    <row r="122" spans="1:3" x14ac:dyDescent="0.25">
      <c r="B122">
        <f>SUM(B113:B121)</f>
        <v>529</v>
      </c>
    </row>
    <row r="124" spans="1:3" x14ac:dyDescent="0.25">
      <c r="A124" s="174" t="s">
        <v>65</v>
      </c>
      <c r="B124" s="174" t="s">
        <v>64</v>
      </c>
      <c r="C124" s="69" t="s">
        <v>26</v>
      </c>
    </row>
    <row r="125" spans="1:3" x14ac:dyDescent="0.25">
      <c r="A125" s="175" t="s">
        <v>66</v>
      </c>
      <c r="B125" s="176">
        <v>6</v>
      </c>
    </row>
    <row r="126" spans="1:3" x14ac:dyDescent="0.25">
      <c r="A126" s="175" t="s">
        <v>80</v>
      </c>
      <c r="B126" s="176">
        <v>38</v>
      </c>
    </row>
    <row r="127" spans="1:3" x14ac:dyDescent="0.25">
      <c r="A127" s="175" t="s">
        <v>67</v>
      </c>
      <c r="B127" s="176">
        <v>8</v>
      </c>
    </row>
    <row r="128" spans="1:3" x14ac:dyDescent="0.25">
      <c r="A128" s="175" t="s">
        <v>68</v>
      </c>
      <c r="B128" s="176">
        <v>0</v>
      </c>
    </row>
    <row r="129" spans="1:3" x14ac:dyDescent="0.25">
      <c r="A129" s="175" t="s">
        <v>69</v>
      </c>
      <c r="B129" s="176">
        <v>0</v>
      </c>
    </row>
    <row r="130" spans="1:3" x14ac:dyDescent="0.25">
      <c r="A130" s="175" t="s">
        <v>70</v>
      </c>
      <c r="B130" s="176">
        <v>30</v>
      </c>
    </row>
    <row r="131" spans="1:3" x14ac:dyDescent="0.25">
      <c r="A131" s="175" t="s">
        <v>71</v>
      </c>
      <c r="B131" s="176">
        <v>19</v>
      </c>
    </row>
    <row r="132" spans="1:3" x14ac:dyDescent="0.25">
      <c r="A132" s="175" t="s">
        <v>72</v>
      </c>
      <c r="B132" s="176">
        <v>17</v>
      </c>
    </row>
    <row r="133" spans="1:3" x14ac:dyDescent="0.25">
      <c r="A133" s="132"/>
      <c r="B133" s="131"/>
    </row>
    <row r="134" spans="1:3" x14ac:dyDescent="0.25">
      <c r="A134" s="132"/>
      <c r="B134" s="131"/>
    </row>
    <row r="135" spans="1:3" x14ac:dyDescent="0.25">
      <c r="A135" s="132"/>
      <c r="B135" s="131"/>
    </row>
    <row r="137" spans="1:3" x14ac:dyDescent="0.25">
      <c r="B137">
        <f>SUM(B125:B136)</f>
        <v>118</v>
      </c>
    </row>
    <row r="139" spans="1:3" x14ac:dyDescent="0.25">
      <c r="A139" s="174" t="s">
        <v>65</v>
      </c>
      <c r="B139" s="174" t="s">
        <v>64</v>
      </c>
      <c r="C139" s="69" t="s">
        <v>27</v>
      </c>
    </row>
    <row r="140" spans="1:3" x14ac:dyDescent="0.25">
      <c r="A140" s="175" t="s">
        <v>66</v>
      </c>
      <c r="B140" s="176">
        <v>66</v>
      </c>
    </row>
    <row r="141" spans="1:3" x14ac:dyDescent="0.25">
      <c r="A141" s="175" t="s">
        <v>80</v>
      </c>
      <c r="B141" s="176">
        <v>205</v>
      </c>
    </row>
    <row r="142" spans="1:3" x14ac:dyDescent="0.25">
      <c r="A142" s="175" t="s">
        <v>67</v>
      </c>
      <c r="B142" s="176">
        <v>4</v>
      </c>
    </row>
    <row r="143" spans="1:3" x14ac:dyDescent="0.25">
      <c r="A143" s="175" t="s">
        <v>68</v>
      </c>
      <c r="B143" s="176">
        <v>10</v>
      </c>
    </row>
    <row r="144" spans="1:3" x14ac:dyDescent="0.25">
      <c r="A144" s="175" t="s">
        <v>69</v>
      </c>
      <c r="B144" s="176">
        <v>10</v>
      </c>
    </row>
    <row r="145" spans="1:2" x14ac:dyDescent="0.25">
      <c r="A145" s="175" t="s">
        <v>70</v>
      </c>
      <c r="B145" s="176">
        <v>296</v>
      </c>
    </row>
    <row r="146" spans="1:2" x14ac:dyDescent="0.25">
      <c r="A146" s="175" t="s">
        <v>71</v>
      </c>
      <c r="B146" s="176">
        <v>201</v>
      </c>
    </row>
    <row r="147" spans="1:2" x14ac:dyDescent="0.25">
      <c r="A147" s="175" t="s">
        <v>72</v>
      </c>
      <c r="B147" s="176">
        <v>315</v>
      </c>
    </row>
    <row r="149" spans="1:2" x14ac:dyDescent="0.25">
      <c r="B149">
        <f>SUM(B140:B148)</f>
        <v>1107</v>
      </c>
    </row>
    <row r="151" spans="1:2" x14ac:dyDescent="0.25">
      <c r="B151">
        <f>B39+B50+B62+B74+B86+B98+B110+B122+B137+B149</f>
        <v>39200</v>
      </c>
    </row>
  </sheetData>
  <mergeCells count="1">
    <mergeCell ref="A1:L1"/>
  </mergeCells>
  <pageMargins left="0.7" right="0.7" top="0.75" bottom="0.75" header="0.3" footer="0.3"/>
  <pageSetup paperSize="9" scale="43"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ECF11-783F-48C1-BCED-FA7C64B66BF4}">
  <sheetPr codeName="Hoja6">
    <pageSetUpPr fitToPage="1"/>
  </sheetPr>
  <dimension ref="A1:N46"/>
  <sheetViews>
    <sheetView workbookViewId="0">
      <selection activeCell="C26" sqref="C26"/>
    </sheetView>
  </sheetViews>
  <sheetFormatPr baseColWidth="10" defaultRowHeight="15" x14ac:dyDescent="0.25"/>
  <cols>
    <col min="7" max="7" width="14.5703125" bestFit="1" customWidth="1"/>
    <col min="8" max="8" width="13.5703125" bestFit="1" customWidth="1"/>
  </cols>
  <sheetData>
    <row r="1" spans="1:14" ht="15.75" thickBot="1" x14ac:dyDescent="0.3">
      <c r="A1" s="208" t="s">
        <v>5</v>
      </c>
      <c r="B1" s="205" t="s">
        <v>97</v>
      </c>
      <c r="C1" s="206"/>
      <c r="D1" s="206"/>
      <c r="E1" s="206"/>
      <c r="F1" s="206"/>
      <c r="G1" s="206"/>
      <c r="H1" s="206"/>
      <c r="I1" s="206"/>
      <c r="J1" s="206"/>
      <c r="K1" s="206"/>
      <c r="L1" s="206"/>
      <c r="M1" s="206"/>
      <c r="N1" s="207"/>
    </row>
    <row r="2" spans="1:14" ht="15.75" thickBot="1" x14ac:dyDescent="0.3">
      <c r="A2" s="209"/>
      <c r="B2" s="141">
        <v>45292</v>
      </c>
      <c r="C2" s="142">
        <v>45323</v>
      </c>
      <c r="D2" s="141">
        <v>45352</v>
      </c>
      <c r="E2" s="141">
        <v>45383</v>
      </c>
      <c r="F2" s="142">
        <v>45413</v>
      </c>
      <c r="G2" s="141">
        <v>45444</v>
      </c>
      <c r="H2" s="141">
        <v>45474</v>
      </c>
      <c r="I2" s="142">
        <v>45505</v>
      </c>
      <c r="J2" s="141">
        <v>45536</v>
      </c>
      <c r="K2" s="141">
        <v>45566</v>
      </c>
      <c r="L2" s="142">
        <v>45597</v>
      </c>
      <c r="M2" s="141">
        <v>45627</v>
      </c>
      <c r="N2" s="19" t="s">
        <v>0</v>
      </c>
    </row>
    <row r="3" spans="1:14" x14ac:dyDescent="0.25">
      <c r="A3" s="4">
        <v>1</v>
      </c>
      <c r="B3" s="5">
        <v>3983053.5051549999</v>
      </c>
      <c r="C3" s="6">
        <v>3899194.7422680412</v>
      </c>
      <c r="D3" s="6">
        <v>3934355.5670103091</v>
      </c>
      <c r="E3" s="6">
        <v>2644931.5463917525</v>
      </c>
      <c r="F3" s="6"/>
      <c r="G3" s="6"/>
      <c r="H3" s="6"/>
      <c r="I3" s="6"/>
      <c r="J3" s="6"/>
      <c r="K3" s="6"/>
      <c r="L3" s="6"/>
      <c r="M3" s="129"/>
      <c r="N3" s="20">
        <f>SUM(B3:M3)</f>
        <v>14461535.360825103</v>
      </c>
    </row>
    <row r="4" spans="1:14" x14ac:dyDescent="0.25">
      <c r="A4" s="7">
        <v>2</v>
      </c>
      <c r="B4" s="8">
        <v>66172.886597999997</v>
      </c>
      <c r="C4" s="9">
        <v>59699.690721649473</v>
      </c>
      <c r="D4" s="9">
        <v>56824.948453608253</v>
      </c>
      <c r="E4" s="9">
        <v>40297.835051546397</v>
      </c>
      <c r="F4" s="9"/>
      <c r="G4" s="9"/>
      <c r="H4" s="9"/>
      <c r="I4" s="9"/>
      <c r="J4" s="9"/>
      <c r="K4" s="9"/>
      <c r="L4" s="9"/>
      <c r="M4" s="130"/>
      <c r="N4" s="4">
        <f t="shared" ref="N4:N23" si="0">SUM(B4:M4)</f>
        <v>222995.36082480411</v>
      </c>
    </row>
    <row r="5" spans="1:14" x14ac:dyDescent="0.25">
      <c r="A5" s="7">
        <v>3</v>
      </c>
      <c r="B5" s="8">
        <v>1259278.0412369999</v>
      </c>
      <c r="C5" s="9">
        <v>1214610.3092783506</v>
      </c>
      <c r="D5" s="9">
        <v>1207412.6804123712</v>
      </c>
      <c r="E5" s="9">
        <v>819407.01030927827</v>
      </c>
      <c r="F5" s="9"/>
      <c r="G5" s="9"/>
      <c r="H5" s="9"/>
      <c r="I5" s="9"/>
      <c r="J5" s="9"/>
      <c r="K5" s="9"/>
      <c r="L5" s="9"/>
      <c r="M5" s="130"/>
      <c r="N5" s="4">
        <f t="shared" si="0"/>
        <v>4500708.0412370004</v>
      </c>
    </row>
    <row r="6" spans="1:14" x14ac:dyDescent="0.25">
      <c r="A6" s="7">
        <v>4</v>
      </c>
      <c r="B6" s="8">
        <v>49998.659793999999</v>
      </c>
      <c r="C6" s="9">
        <v>59223.298969072159</v>
      </c>
      <c r="D6" s="9">
        <v>56227.628865979379</v>
      </c>
      <c r="E6" s="9">
        <v>33269.381443298967</v>
      </c>
      <c r="F6" s="9"/>
      <c r="G6" s="9"/>
      <c r="H6" s="9"/>
      <c r="I6" s="9"/>
      <c r="J6" s="9"/>
      <c r="K6" s="9"/>
      <c r="L6" s="9"/>
      <c r="M6" s="130"/>
      <c r="N6" s="4">
        <f t="shared" si="0"/>
        <v>198718.9690723505</v>
      </c>
    </row>
    <row r="7" spans="1:14" x14ac:dyDescent="0.25">
      <c r="A7" s="7">
        <v>5</v>
      </c>
      <c r="B7" s="8">
        <v>334505.67010300001</v>
      </c>
      <c r="C7" s="9">
        <v>354434.43298969069</v>
      </c>
      <c r="D7" s="9">
        <v>374110.3092783505</v>
      </c>
      <c r="E7" s="9">
        <v>219796.70103092783</v>
      </c>
      <c r="F7" s="9"/>
      <c r="G7" s="9"/>
      <c r="H7" s="9"/>
      <c r="I7" s="9"/>
      <c r="J7" s="9"/>
      <c r="K7" s="9"/>
      <c r="L7" s="9"/>
      <c r="M7" s="130"/>
      <c r="N7" s="4">
        <f t="shared" si="0"/>
        <v>1282847.113401969</v>
      </c>
    </row>
    <row r="8" spans="1:14" x14ac:dyDescent="0.25">
      <c r="A8" s="7">
        <v>6</v>
      </c>
      <c r="B8" s="8">
        <v>2392345.9793810002</v>
      </c>
      <c r="C8" s="9">
        <v>2356946.9072164944</v>
      </c>
      <c r="D8" s="9">
        <v>2472215.5670103095</v>
      </c>
      <c r="E8" s="9">
        <v>1601400.7216494845</v>
      </c>
      <c r="F8" s="9"/>
      <c r="G8" s="9"/>
      <c r="H8" s="9"/>
      <c r="I8" s="9"/>
      <c r="J8" s="9"/>
      <c r="K8" s="9"/>
      <c r="L8" s="9"/>
      <c r="M8" s="130"/>
      <c r="N8" s="4">
        <f t="shared" si="0"/>
        <v>8822909.1752572879</v>
      </c>
    </row>
    <row r="9" spans="1:14" x14ac:dyDescent="0.25">
      <c r="A9" s="7">
        <v>7</v>
      </c>
      <c r="B9" s="8">
        <v>252931.85566999999</v>
      </c>
      <c r="C9" s="9">
        <v>235497.93814432988</v>
      </c>
      <c r="D9" s="9">
        <v>235284.02061855668</v>
      </c>
      <c r="E9" s="9">
        <v>186471.64948453609</v>
      </c>
      <c r="F9" s="9"/>
      <c r="G9" s="9"/>
      <c r="H9" s="9"/>
      <c r="I9" s="9"/>
      <c r="J9" s="9"/>
      <c r="K9" s="9"/>
      <c r="L9" s="9"/>
      <c r="M9" s="130"/>
      <c r="N9" s="4">
        <f t="shared" si="0"/>
        <v>910185.46391742257</v>
      </c>
    </row>
    <row r="10" spans="1:14" x14ac:dyDescent="0.25">
      <c r="A10" s="7">
        <v>8</v>
      </c>
      <c r="B10" s="8">
        <v>657971.64948499994</v>
      </c>
      <c r="C10" s="9">
        <v>640355.0515463918</v>
      </c>
      <c r="D10" s="9">
        <v>647480.92783505167</v>
      </c>
      <c r="E10" s="9">
        <v>384088.45360824745</v>
      </c>
      <c r="F10" s="9"/>
      <c r="G10" s="9"/>
      <c r="H10" s="9"/>
      <c r="I10" s="9"/>
      <c r="J10" s="9"/>
      <c r="K10" s="9"/>
      <c r="L10" s="9"/>
      <c r="M10" s="130"/>
      <c r="N10" s="4">
        <f t="shared" si="0"/>
        <v>2329896.0824746909</v>
      </c>
    </row>
    <row r="11" spans="1:14" x14ac:dyDescent="0.25">
      <c r="A11" s="7">
        <v>9</v>
      </c>
      <c r="B11" s="8">
        <v>129682.268041</v>
      </c>
      <c r="C11" s="9">
        <v>129529.89690721646</v>
      </c>
      <c r="D11" s="9">
        <v>137668.45360824742</v>
      </c>
      <c r="E11" s="9">
        <v>88813.402061855668</v>
      </c>
      <c r="F11" s="9"/>
      <c r="G11" s="9"/>
      <c r="H11" s="9"/>
      <c r="I11" s="9"/>
      <c r="J11" s="9"/>
      <c r="K11" s="9"/>
      <c r="L11" s="9"/>
      <c r="M11" s="130"/>
      <c r="N11" s="4">
        <f t="shared" si="0"/>
        <v>485694.02061831951</v>
      </c>
    </row>
    <row r="12" spans="1:14" x14ac:dyDescent="0.25">
      <c r="A12" s="7">
        <v>10</v>
      </c>
      <c r="B12" s="8">
        <v>992419.38144300005</v>
      </c>
      <c r="C12" s="9">
        <v>928144.74226804113</v>
      </c>
      <c r="D12" s="9">
        <v>948454.74226804124</v>
      </c>
      <c r="E12" s="9">
        <v>603255.25773195887</v>
      </c>
      <c r="F12" s="9"/>
      <c r="G12" s="9"/>
      <c r="H12" s="9"/>
      <c r="I12" s="9"/>
      <c r="J12" s="9"/>
      <c r="K12" s="9"/>
      <c r="L12" s="9"/>
      <c r="M12" s="130"/>
      <c r="N12" s="4">
        <f t="shared" si="0"/>
        <v>3472274.1237110412</v>
      </c>
    </row>
    <row r="13" spans="1:14" x14ac:dyDescent="0.25">
      <c r="A13" s="7">
        <v>11</v>
      </c>
      <c r="B13" s="8">
        <v>6334.8453609999997</v>
      </c>
      <c r="C13" s="9">
        <v>6256.7010309278348</v>
      </c>
      <c r="D13" s="9">
        <v>6610.2061855670099</v>
      </c>
      <c r="E13" s="9">
        <v>5092.9896907216489</v>
      </c>
      <c r="F13" s="9"/>
      <c r="G13" s="9"/>
      <c r="H13" s="9"/>
      <c r="I13" s="9"/>
      <c r="J13" s="9"/>
      <c r="K13" s="9"/>
      <c r="L13" s="9"/>
      <c r="M13" s="130"/>
      <c r="N13" s="4">
        <f t="shared" si="0"/>
        <v>24294.742268216494</v>
      </c>
    </row>
    <row r="14" spans="1:14" x14ac:dyDescent="0.25">
      <c r="A14" s="7">
        <v>12</v>
      </c>
      <c r="B14" s="8">
        <v>67117.525773000001</v>
      </c>
      <c r="C14" s="9">
        <v>73002.061855670094</v>
      </c>
      <c r="D14" s="9">
        <v>72461.85567010309</v>
      </c>
      <c r="E14" s="9">
        <v>45688.659793814433</v>
      </c>
      <c r="F14" s="9"/>
      <c r="G14" s="9"/>
      <c r="H14" s="9"/>
      <c r="I14" s="9"/>
      <c r="J14" s="9"/>
      <c r="K14" s="9"/>
      <c r="L14" s="9"/>
      <c r="M14" s="130"/>
      <c r="N14" s="4">
        <f t="shared" si="0"/>
        <v>258270.10309258764</v>
      </c>
    </row>
    <row r="15" spans="1:14" x14ac:dyDescent="0.25">
      <c r="A15" s="7">
        <v>14</v>
      </c>
      <c r="B15" s="8">
        <v>9158.7628870000008</v>
      </c>
      <c r="C15" s="9">
        <v>7435.0515463917518</v>
      </c>
      <c r="D15" s="9">
        <v>9230.9278350515451</v>
      </c>
      <c r="E15" s="9">
        <v>8164.9484536082464</v>
      </c>
      <c r="F15" s="9"/>
      <c r="G15" s="9"/>
      <c r="H15" s="9"/>
      <c r="I15" s="9"/>
      <c r="J15" s="9"/>
      <c r="K15" s="9"/>
      <c r="L15" s="9"/>
      <c r="M15" s="130"/>
      <c r="N15" s="4">
        <f t="shared" si="0"/>
        <v>33989.690722051542</v>
      </c>
    </row>
    <row r="16" spans="1:14" x14ac:dyDescent="0.25">
      <c r="A16" s="7">
        <v>15</v>
      </c>
      <c r="B16" s="8">
        <v>3688.0412369999999</v>
      </c>
      <c r="C16" s="9">
        <v>2906.0824742268037</v>
      </c>
      <c r="D16" s="9">
        <v>3274.3298969072166</v>
      </c>
      <c r="E16" s="9">
        <v>2037.0103092783504</v>
      </c>
      <c r="F16" s="9"/>
      <c r="G16" s="9"/>
      <c r="H16" s="9"/>
      <c r="I16" s="9"/>
      <c r="J16" s="9"/>
      <c r="K16" s="9"/>
      <c r="L16" s="9"/>
      <c r="M16" s="130"/>
      <c r="N16" s="4">
        <f t="shared" si="0"/>
        <v>11905.463917412369</v>
      </c>
    </row>
    <row r="17" spans="1:14" x14ac:dyDescent="0.25">
      <c r="A17" s="7">
        <v>16</v>
      </c>
      <c r="B17" s="8">
        <v>384646.39175299997</v>
      </c>
      <c r="C17" s="9">
        <v>390988.65979381441</v>
      </c>
      <c r="D17" s="9">
        <v>386156.18556701031</v>
      </c>
      <c r="E17" s="9">
        <v>258058.24742268038</v>
      </c>
      <c r="F17" s="9"/>
      <c r="G17" s="9"/>
      <c r="H17" s="9"/>
      <c r="I17" s="9"/>
      <c r="J17" s="9"/>
      <c r="K17" s="9"/>
      <c r="L17" s="9"/>
      <c r="M17" s="130"/>
      <c r="N17" s="4">
        <f t="shared" si="0"/>
        <v>1419849.4845365048</v>
      </c>
    </row>
    <row r="18" spans="1:14" x14ac:dyDescent="0.25">
      <c r="A18" s="7">
        <v>18</v>
      </c>
      <c r="B18" s="8">
        <v>15769.175257999999</v>
      </c>
      <c r="C18" s="9">
        <v>19835.567010309278</v>
      </c>
      <c r="D18" s="9">
        <v>18573.298969072166</v>
      </c>
      <c r="E18" s="9">
        <v>11370.206185567011</v>
      </c>
      <c r="F18" s="9"/>
      <c r="G18" s="9"/>
      <c r="H18" s="9"/>
      <c r="I18" s="9"/>
      <c r="J18" s="9"/>
      <c r="K18" s="9"/>
      <c r="L18" s="9"/>
      <c r="M18" s="130"/>
      <c r="N18" s="4">
        <f t="shared" si="0"/>
        <v>65548.247422948451</v>
      </c>
    </row>
    <row r="19" spans="1:14" x14ac:dyDescent="0.25">
      <c r="A19" s="7">
        <v>25</v>
      </c>
      <c r="B19" s="8">
        <v>78347.422680000003</v>
      </c>
      <c r="C19" s="9">
        <v>80621.134020618556</v>
      </c>
      <c r="D19" s="9">
        <v>93182.989690721646</v>
      </c>
      <c r="E19" s="9">
        <v>59022.680412371134</v>
      </c>
      <c r="F19" s="9"/>
      <c r="G19" s="9"/>
      <c r="H19" s="9"/>
      <c r="I19" s="9"/>
      <c r="J19" s="9"/>
      <c r="K19" s="9"/>
      <c r="L19" s="9"/>
      <c r="M19" s="130"/>
      <c r="N19" s="4">
        <f t="shared" si="0"/>
        <v>311174.22680371132</v>
      </c>
    </row>
    <row r="20" spans="1:14" x14ac:dyDescent="0.25">
      <c r="A20" s="7">
        <v>111</v>
      </c>
      <c r="B20" s="8">
        <v>55102.988506000002</v>
      </c>
      <c r="C20" s="9">
        <v>61360</v>
      </c>
      <c r="D20" s="9">
        <v>61702.988505747118</v>
      </c>
      <c r="E20" s="9">
        <v>30520.000000000004</v>
      </c>
      <c r="F20" s="9"/>
      <c r="G20" s="9"/>
      <c r="H20" s="9"/>
      <c r="I20" s="9"/>
      <c r="J20" s="9"/>
      <c r="K20" s="9"/>
      <c r="L20" s="9"/>
      <c r="M20" s="130"/>
      <c r="N20" s="4">
        <f t="shared" si="0"/>
        <v>208685.97701174711</v>
      </c>
    </row>
    <row r="21" spans="1:14" x14ac:dyDescent="0.25">
      <c r="A21" s="7">
        <v>511</v>
      </c>
      <c r="B21" s="8">
        <v>16096.907216</v>
      </c>
      <c r="C21" s="9">
        <v>15437.113402061856</v>
      </c>
      <c r="D21" s="9">
        <v>12942.268041237112</v>
      </c>
      <c r="E21" s="9">
        <v>8690.7216494845361</v>
      </c>
      <c r="F21" s="9"/>
      <c r="G21" s="9"/>
      <c r="H21" s="9"/>
      <c r="I21" s="9"/>
      <c r="J21" s="9"/>
      <c r="K21" s="9"/>
      <c r="L21" s="9"/>
      <c r="M21" s="130"/>
      <c r="N21" s="4">
        <f t="shared" si="0"/>
        <v>53167.010308783501</v>
      </c>
    </row>
    <row r="22" spans="1:14" ht="15.75" thickBot="1" x14ac:dyDescent="0.3">
      <c r="A22" s="7">
        <v>811</v>
      </c>
      <c r="B22" s="8">
        <v>46440.824741999997</v>
      </c>
      <c r="C22" s="9">
        <v>47605.979381443292</v>
      </c>
      <c r="D22" s="9">
        <v>39979.793814432989</v>
      </c>
      <c r="E22" s="9">
        <v>24931.649484536079</v>
      </c>
      <c r="F22" s="9"/>
      <c r="G22" s="9"/>
      <c r="H22" s="9"/>
      <c r="I22" s="9"/>
      <c r="J22" s="9"/>
      <c r="K22" s="9"/>
      <c r="L22" s="9"/>
      <c r="M22" s="130"/>
      <c r="N22" s="4">
        <f t="shared" si="0"/>
        <v>158958.24742241236</v>
      </c>
    </row>
    <row r="23" spans="1:14" ht="15.75" thickBot="1" x14ac:dyDescent="0.3">
      <c r="A23" s="14" t="s">
        <v>0</v>
      </c>
      <c r="B23" s="159">
        <f t="shared" ref="B23:M23" si="1">SUM(B3:B22)</f>
        <v>10801062.782319998</v>
      </c>
      <c r="C23" s="158">
        <f t="shared" si="1"/>
        <v>10583085.360824741</v>
      </c>
      <c r="D23" s="158">
        <f t="shared" si="1"/>
        <v>10774149.689536672</v>
      </c>
      <c r="E23" s="158">
        <f t="shared" si="1"/>
        <v>7075309.0721649472</v>
      </c>
      <c r="F23" s="158">
        <f t="shared" si="1"/>
        <v>0</v>
      </c>
      <c r="G23" s="158">
        <f t="shared" si="1"/>
        <v>0</v>
      </c>
      <c r="H23" s="158">
        <f t="shared" si="1"/>
        <v>0</v>
      </c>
      <c r="I23" s="158">
        <f t="shared" si="1"/>
        <v>0</v>
      </c>
      <c r="J23" s="158">
        <f t="shared" si="1"/>
        <v>0</v>
      </c>
      <c r="K23" s="158">
        <f t="shared" si="1"/>
        <v>0</v>
      </c>
      <c r="L23" s="158">
        <f t="shared" si="1"/>
        <v>0</v>
      </c>
      <c r="M23" s="172">
        <f t="shared" si="1"/>
        <v>0</v>
      </c>
      <c r="N23" s="22">
        <f t="shared" si="0"/>
        <v>39233606.904846363</v>
      </c>
    </row>
    <row r="24" spans="1:14" x14ac:dyDescent="0.25">
      <c r="F24" s="151"/>
      <c r="G24" s="151"/>
      <c r="H24" s="153"/>
    </row>
    <row r="25" spans="1:14" x14ac:dyDescent="0.25">
      <c r="F25" s="151"/>
      <c r="G25" s="151"/>
      <c r="H25" s="153"/>
    </row>
    <row r="26" spans="1:14" x14ac:dyDescent="0.25">
      <c r="F26" s="151"/>
      <c r="G26" s="151"/>
      <c r="H26" s="153"/>
      <c r="K26" s="165"/>
    </row>
    <row r="27" spans="1:14" x14ac:dyDescent="0.25">
      <c r="D27" s="151"/>
      <c r="E27" s="151"/>
      <c r="F27" s="153"/>
      <c r="I27" s="164"/>
    </row>
    <row r="28" spans="1:14" x14ac:dyDescent="0.25">
      <c r="D28" s="151"/>
      <c r="F28" s="164"/>
    </row>
    <row r="29" spans="1:14" x14ac:dyDescent="0.25">
      <c r="D29" s="151"/>
      <c r="E29" s="164"/>
    </row>
    <row r="30" spans="1:14" x14ac:dyDescent="0.25">
      <c r="D30" s="151"/>
      <c r="E30" s="164"/>
    </row>
    <row r="31" spans="1:14" x14ac:dyDescent="0.25">
      <c r="D31" s="151"/>
      <c r="E31" s="164"/>
    </row>
    <row r="32" spans="1:14" x14ac:dyDescent="0.25">
      <c r="D32" s="151"/>
      <c r="E32" s="164"/>
    </row>
    <row r="33" spans="4:5" x14ac:dyDescent="0.25">
      <c r="D33" s="151"/>
      <c r="E33" s="164"/>
    </row>
    <row r="34" spans="4:5" x14ac:dyDescent="0.25">
      <c r="D34" s="151"/>
      <c r="E34" s="164"/>
    </row>
    <row r="35" spans="4:5" x14ac:dyDescent="0.25">
      <c r="E35" s="164"/>
    </row>
    <row r="36" spans="4:5" x14ac:dyDescent="0.25">
      <c r="E36" s="164"/>
    </row>
    <row r="37" spans="4:5" x14ac:dyDescent="0.25">
      <c r="E37" s="164"/>
    </row>
    <row r="38" spans="4:5" x14ac:dyDescent="0.25">
      <c r="E38" s="164"/>
    </row>
    <row r="39" spans="4:5" x14ac:dyDescent="0.25">
      <c r="E39" s="164"/>
    </row>
    <row r="40" spans="4:5" x14ac:dyDescent="0.25">
      <c r="E40" s="164"/>
    </row>
    <row r="41" spans="4:5" x14ac:dyDescent="0.25">
      <c r="E41" s="164"/>
    </row>
    <row r="42" spans="4:5" x14ac:dyDescent="0.25">
      <c r="E42" s="164"/>
    </row>
    <row r="43" spans="4:5" x14ac:dyDescent="0.25">
      <c r="E43" s="164"/>
    </row>
    <row r="44" spans="4:5" x14ac:dyDescent="0.25">
      <c r="E44" s="164"/>
    </row>
    <row r="45" spans="4:5" x14ac:dyDescent="0.25">
      <c r="E45" s="164"/>
    </row>
    <row r="46" spans="4:5" x14ac:dyDescent="0.25">
      <c r="E46" s="164"/>
    </row>
  </sheetData>
  <mergeCells count="2">
    <mergeCell ref="A1:A2"/>
    <mergeCell ref="B1:N1"/>
  </mergeCells>
  <pageMargins left="0.7" right="0.7" top="0.75" bottom="0.75" header="0.3" footer="0.3"/>
  <pageSetup paperSize="9" scale="79" fitToHeight="0" orientation="landscape" r:id="rId1"/>
  <ignoredErrors>
    <ignoredError sqref="B23:M23 N3:N22"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98BC5-6F2B-42C8-9FF1-0842A77CBFB8}">
  <sheetPr codeName="Hoja7">
    <pageSetUpPr fitToPage="1"/>
  </sheetPr>
  <dimension ref="A1:M23"/>
  <sheetViews>
    <sheetView topLeftCell="A8" workbookViewId="0">
      <selection activeCell="A25" sqref="A25:XFD74"/>
    </sheetView>
  </sheetViews>
  <sheetFormatPr baseColWidth="10" defaultRowHeight="15" x14ac:dyDescent="0.25"/>
  <cols>
    <col min="2" max="12" width="19.5703125" customWidth="1"/>
    <col min="13" max="13" width="22" bestFit="1" customWidth="1"/>
    <col min="14" max="14" width="19.42578125" bestFit="1" customWidth="1"/>
  </cols>
  <sheetData>
    <row r="1" spans="1:13" ht="15.75" customHeight="1" thickBot="1" x14ac:dyDescent="0.3">
      <c r="A1" s="215" t="s">
        <v>5</v>
      </c>
      <c r="B1" s="216" t="s">
        <v>98</v>
      </c>
      <c r="C1" s="206"/>
      <c r="D1" s="206"/>
      <c r="E1" s="206"/>
      <c r="F1" s="206"/>
      <c r="G1" s="206"/>
      <c r="H1" s="206"/>
      <c r="I1" s="206"/>
      <c r="J1" s="206"/>
      <c r="K1" s="206"/>
      <c r="L1" s="207"/>
    </row>
    <row r="2" spans="1:13" ht="26.25" thickBot="1" x14ac:dyDescent="0.3">
      <c r="A2" s="215"/>
      <c r="B2" s="24" t="s">
        <v>10</v>
      </c>
      <c r="C2" s="23" t="s">
        <v>18</v>
      </c>
      <c r="D2" s="24" t="s">
        <v>11</v>
      </c>
      <c r="E2" s="24" t="s">
        <v>12</v>
      </c>
      <c r="F2" s="24" t="s">
        <v>13</v>
      </c>
      <c r="G2" s="24" t="s">
        <v>14</v>
      </c>
      <c r="H2" s="24" t="s">
        <v>15</v>
      </c>
      <c r="I2" s="24" t="s">
        <v>16</v>
      </c>
      <c r="J2" s="24" t="s">
        <v>49</v>
      </c>
      <c r="K2" s="24" t="s">
        <v>17</v>
      </c>
      <c r="L2" s="14" t="s">
        <v>0</v>
      </c>
    </row>
    <row r="3" spans="1:13" x14ac:dyDescent="0.25">
      <c r="A3" s="4">
        <v>1</v>
      </c>
      <c r="B3" s="5">
        <v>3096695.3608247424</v>
      </c>
      <c r="C3" s="5">
        <v>11066831.752577318</v>
      </c>
      <c r="D3" s="6">
        <v>3828.8659793814431</v>
      </c>
      <c r="E3" s="6">
        <v>3939.1752577319589</v>
      </c>
      <c r="F3" s="6">
        <v>5355.6701030927834</v>
      </c>
      <c r="G3" s="6">
        <v>47455.154639175249</v>
      </c>
      <c r="H3" s="6">
        <v>97421.649484536072</v>
      </c>
      <c r="I3" s="6">
        <v>52667.010309278347</v>
      </c>
      <c r="J3" s="6">
        <v>87340.72164948452</v>
      </c>
      <c r="K3" s="6">
        <v>0</v>
      </c>
      <c r="L3" s="4">
        <v>14461535.360824741</v>
      </c>
    </row>
    <row r="4" spans="1:13" x14ac:dyDescent="0.25">
      <c r="A4" s="7">
        <v>2</v>
      </c>
      <c r="B4" s="8">
        <v>62351.546391752578</v>
      </c>
      <c r="C4" s="8">
        <v>149286.59793814432</v>
      </c>
      <c r="D4" s="9">
        <v>4611.855670103093</v>
      </c>
      <c r="E4" s="9">
        <v>143.81443298969072</v>
      </c>
      <c r="F4" s="9">
        <v>31.958762886597938</v>
      </c>
      <c r="G4" s="9">
        <v>531.95876288659792</v>
      </c>
      <c r="H4" s="9">
        <v>1691.2371134020618</v>
      </c>
      <c r="I4" s="9">
        <v>111.34020618556701</v>
      </c>
      <c r="J4" s="9">
        <v>4235.0515463917527</v>
      </c>
      <c r="K4" s="9">
        <v>0</v>
      </c>
      <c r="L4" s="4">
        <v>222995.36082474221</v>
      </c>
    </row>
    <row r="5" spans="1:13" x14ac:dyDescent="0.25">
      <c r="A5" s="7">
        <v>3</v>
      </c>
      <c r="B5" s="8">
        <v>1832435.5670103093</v>
      </c>
      <c r="C5" s="8">
        <v>2567683.2989690723</v>
      </c>
      <c r="D5" s="9">
        <v>1776.2886597938145</v>
      </c>
      <c r="E5" s="9">
        <v>381.44329896907215</v>
      </c>
      <c r="F5" s="9">
        <v>957.73195876288662</v>
      </c>
      <c r="G5" s="9">
        <v>3895.3608247422681</v>
      </c>
      <c r="H5" s="9">
        <v>34840.206185567011</v>
      </c>
      <c r="I5" s="9">
        <v>4247.4226804123709</v>
      </c>
      <c r="J5" s="9">
        <v>54490.721649484542</v>
      </c>
      <c r="K5" s="9">
        <v>0</v>
      </c>
      <c r="L5" s="4">
        <v>4500708.0412371149</v>
      </c>
      <c r="M5" s="37"/>
    </row>
    <row r="6" spans="1:13" x14ac:dyDescent="0.25">
      <c r="A6" s="7">
        <v>4</v>
      </c>
      <c r="B6" s="8">
        <v>75255.67010309278</v>
      </c>
      <c r="C6" s="8">
        <v>121138.55670103093</v>
      </c>
      <c r="D6" s="9">
        <v>0</v>
      </c>
      <c r="E6" s="9">
        <v>0</v>
      </c>
      <c r="F6" s="9">
        <v>0</v>
      </c>
      <c r="G6" s="9">
        <v>412.37113402061857</v>
      </c>
      <c r="H6" s="9">
        <v>896.39175257731961</v>
      </c>
      <c r="I6" s="9">
        <v>86.597938144329902</v>
      </c>
      <c r="J6" s="9">
        <v>929.38144329896909</v>
      </c>
      <c r="K6" s="9">
        <v>0</v>
      </c>
      <c r="L6" s="4">
        <v>198718.96907216497</v>
      </c>
    </row>
    <row r="7" spans="1:13" x14ac:dyDescent="0.25">
      <c r="A7" s="7">
        <v>5</v>
      </c>
      <c r="B7" s="8">
        <v>721589.69072164944</v>
      </c>
      <c r="C7" s="8">
        <v>542698.1443298969</v>
      </c>
      <c r="D7" s="9">
        <v>0</v>
      </c>
      <c r="E7" s="9">
        <v>191.75257731958763</v>
      </c>
      <c r="F7" s="9">
        <v>215.97938144329896</v>
      </c>
      <c r="G7" s="9">
        <v>1548.4536082474226</v>
      </c>
      <c r="H7" s="9">
        <v>5711.8556701030921</v>
      </c>
      <c r="I7" s="9">
        <v>828.35051546391742</v>
      </c>
      <c r="J7" s="9">
        <v>10062.886597938144</v>
      </c>
      <c r="K7" s="9">
        <v>0</v>
      </c>
      <c r="L7" s="4">
        <v>1282847.1134020616</v>
      </c>
    </row>
    <row r="8" spans="1:13" x14ac:dyDescent="0.25">
      <c r="A8" s="7">
        <v>6</v>
      </c>
      <c r="B8" s="8">
        <v>3526110.8247422678</v>
      </c>
      <c r="C8" s="8">
        <v>5080156.0824742271</v>
      </c>
      <c r="D8" s="9">
        <v>1851.0309278350517</v>
      </c>
      <c r="E8" s="9">
        <v>884.53608247422676</v>
      </c>
      <c r="F8" s="9">
        <v>3336.0824742268042</v>
      </c>
      <c r="G8" s="9">
        <v>12943.81443298969</v>
      </c>
      <c r="H8" s="9">
        <v>87921.649484536072</v>
      </c>
      <c r="I8" s="9">
        <v>13169.072164948455</v>
      </c>
      <c r="J8" s="9">
        <v>96536.082474226801</v>
      </c>
      <c r="K8" s="9">
        <v>0</v>
      </c>
      <c r="L8" s="4">
        <v>8822909.1752577312</v>
      </c>
    </row>
    <row r="9" spans="1:13" x14ac:dyDescent="0.25">
      <c r="A9" s="7">
        <v>7</v>
      </c>
      <c r="B9" s="8">
        <v>222509.79381443298</v>
      </c>
      <c r="C9" s="8">
        <v>655234.43298969069</v>
      </c>
      <c r="D9" s="9">
        <v>435.56701030927832</v>
      </c>
      <c r="E9" s="9">
        <v>0</v>
      </c>
      <c r="F9" s="9">
        <v>743.29896907216482</v>
      </c>
      <c r="G9" s="9">
        <v>2002.5773195876288</v>
      </c>
      <c r="H9" s="9">
        <v>9950</v>
      </c>
      <c r="I9" s="9">
        <v>4005.6701030927834</v>
      </c>
      <c r="J9" s="9">
        <v>15304.123711340206</v>
      </c>
      <c r="K9" s="9">
        <v>0</v>
      </c>
      <c r="L9" s="4">
        <v>910185.46391752583</v>
      </c>
    </row>
    <row r="10" spans="1:13" x14ac:dyDescent="0.25">
      <c r="A10" s="7">
        <v>8</v>
      </c>
      <c r="B10" s="8">
        <v>1077511.3402061856</v>
      </c>
      <c r="C10" s="8">
        <v>1153311.5463917525</v>
      </c>
      <c r="D10" s="9">
        <v>915.97938144329885</v>
      </c>
      <c r="E10" s="9">
        <v>60.309278350515456</v>
      </c>
      <c r="F10" s="9">
        <v>3657.7319587628867</v>
      </c>
      <c r="G10" s="9">
        <v>2853.6082474226805</v>
      </c>
      <c r="H10" s="9">
        <v>27513.917525773195</v>
      </c>
      <c r="I10" s="9">
        <v>7610.3092783505153</v>
      </c>
      <c r="J10" s="9">
        <v>56461.340206185567</v>
      </c>
      <c r="K10" s="9">
        <v>0</v>
      </c>
      <c r="L10" s="4">
        <v>2329896.0824742261</v>
      </c>
    </row>
    <row r="11" spans="1:13" x14ac:dyDescent="0.25">
      <c r="A11" s="7">
        <v>9</v>
      </c>
      <c r="B11" s="8">
        <v>95122.164948453603</v>
      </c>
      <c r="C11" s="8">
        <v>383506.90721649484</v>
      </c>
      <c r="D11" s="9">
        <v>47.422680412371129</v>
      </c>
      <c r="E11" s="9">
        <v>101.03092783505156</v>
      </c>
      <c r="F11" s="9">
        <v>59.793814432989684</v>
      </c>
      <c r="G11" s="9">
        <v>964.94845360824729</v>
      </c>
      <c r="H11" s="9">
        <v>2268.0412371134021</v>
      </c>
      <c r="I11" s="9">
        <v>545.36082474226805</v>
      </c>
      <c r="J11" s="9">
        <v>3078.3505154639179</v>
      </c>
      <c r="K11" s="9">
        <v>0</v>
      </c>
      <c r="L11" s="4">
        <v>485694.02061855671</v>
      </c>
    </row>
    <row r="12" spans="1:13" x14ac:dyDescent="0.25">
      <c r="A12" s="7">
        <v>10</v>
      </c>
      <c r="B12" s="8">
        <v>1110531.9587628867</v>
      </c>
      <c r="C12" s="8">
        <v>2249723.0927835051</v>
      </c>
      <c r="D12" s="9">
        <v>759.2783505154639</v>
      </c>
      <c r="E12" s="9">
        <v>1333.5051546391751</v>
      </c>
      <c r="F12" s="9">
        <v>1062.3711340206185</v>
      </c>
      <c r="G12" s="9">
        <v>28863.402061855668</v>
      </c>
      <c r="H12" s="9">
        <v>35361.340206185567</v>
      </c>
      <c r="I12" s="9">
        <v>15329.381443298969</v>
      </c>
      <c r="J12" s="9">
        <v>29309.793814432989</v>
      </c>
      <c r="K12" s="9">
        <v>0</v>
      </c>
      <c r="L12" s="4">
        <v>3472274.1237113397</v>
      </c>
    </row>
    <row r="13" spans="1:13" x14ac:dyDescent="0.25">
      <c r="A13" s="7">
        <v>11</v>
      </c>
      <c r="B13" s="8">
        <v>2997.9381443298971</v>
      </c>
      <c r="C13" s="8">
        <v>18431.855670103094</v>
      </c>
      <c r="D13" s="9">
        <v>0</v>
      </c>
      <c r="E13" s="9">
        <v>0</v>
      </c>
      <c r="F13" s="9">
        <v>14.432989690721648</v>
      </c>
      <c r="G13" s="9">
        <v>1189.1752577319587</v>
      </c>
      <c r="H13" s="9">
        <v>147.42268041237114</v>
      </c>
      <c r="I13" s="9">
        <v>669.07216494845363</v>
      </c>
      <c r="J13" s="9">
        <v>844.84536082474233</v>
      </c>
      <c r="K13" s="9">
        <v>0</v>
      </c>
      <c r="L13" s="4">
        <v>24294.742268041242</v>
      </c>
    </row>
    <row r="14" spans="1:13" x14ac:dyDescent="0.25">
      <c r="A14" s="7">
        <v>12</v>
      </c>
      <c r="B14" s="8">
        <v>70179.38144329896</v>
      </c>
      <c r="C14" s="8">
        <v>179156.70103092783</v>
      </c>
      <c r="D14" s="9">
        <v>86.597938144329902</v>
      </c>
      <c r="E14" s="9">
        <v>115.46391752577318</v>
      </c>
      <c r="F14" s="9">
        <v>0</v>
      </c>
      <c r="G14" s="9">
        <v>1183.5051546391751</v>
      </c>
      <c r="H14" s="9">
        <v>2655.6701030927838</v>
      </c>
      <c r="I14" s="9">
        <v>3103.0927835051543</v>
      </c>
      <c r="J14" s="9">
        <v>1789.6907216494844</v>
      </c>
      <c r="K14" s="9">
        <v>0</v>
      </c>
      <c r="L14" s="4">
        <v>258270.10309278345</v>
      </c>
    </row>
    <row r="15" spans="1:13" x14ac:dyDescent="0.25">
      <c r="A15" s="7">
        <v>14</v>
      </c>
      <c r="B15" s="8">
        <v>7519.5876288659792</v>
      </c>
      <c r="C15" s="8">
        <v>26268.041237113401</v>
      </c>
      <c r="D15" s="9">
        <v>0</v>
      </c>
      <c r="E15" s="9">
        <v>0</v>
      </c>
      <c r="F15" s="9">
        <v>0</v>
      </c>
      <c r="G15" s="9">
        <v>57.731958762886592</v>
      </c>
      <c r="H15" s="9">
        <v>86.597938144329902</v>
      </c>
      <c r="I15" s="9">
        <v>0</v>
      </c>
      <c r="J15" s="9">
        <v>57.731958762886592</v>
      </c>
      <c r="K15" s="9">
        <v>0</v>
      </c>
      <c r="L15" s="4">
        <v>33989.690721649487</v>
      </c>
    </row>
    <row r="16" spans="1:13" x14ac:dyDescent="0.25">
      <c r="A16" s="7">
        <v>15</v>
      </c>
      <c r="B16" s="8">
        <v>1114.4329896907216</v>
      </c>
      <c r="C16" s="8">
        <v>10097.731958762886</v>
      </c>
      <c r="D16" s="9">
        <v>0</v>
      </c>
      <c r="E16" s="9">
        <v>0</v>
      </c>
      <c r="F16" s="9">
        <v>0</v>
      </c>
      <c r="G16" s="9">
        <v>73.19587628865979</v>
      </c>
      <c r="H16" s="9">
        <v>176.8041237113402</v>
      </c>
      <c r="I16" s="9">
        <v>443.29896907216494</v>
      </c>
      <c r="J16" s="9">
        <v>0</v>
      </c>
      <c r="K16" s="9">
        <v>0</v>
      </c>
      <c r="L16" s="4">
        <v>11905.463917525773</v>
      </c>
    </row>
    <row r="17" spans="1:13" x14ac:dyDescent="0.25">
      <c r="A17" s="7">
        <v>16</v>
      </c>
      <c r="B17" s="8">
        <v>314578.35051546391</v>
      </c>
      <c r="C17" s="8">
        <v>1063881.443298969</v>
      </c>
      <c r="D17" s="9">
        <v>741.23711340206194</v>
      </c>
      <c r="E17" s="9">
        <v>266.49484536082474</v>
      </c>
      <c r="F17" s="9">
        <v>296.39175257731955</v>
      </c>
      <c r="G17" s="9">
        <v>6078.8659793814431</v>
      </c>
      <c r="H17" s="9">
        <v>10117.525773195875</v>
      </c>
      <c r="I17" s="9">
        <v>6659.7938144329892</v>
      </c>
      <c r="J17" s="9">
        <v>17229.381443298967</v>
      </c>
      <c r="K17" s="9">
        <v>0</v>
      </c>
      <c r="L17" s="4">
        <v>1419849.484536082</v>
      </c>
    </row>
    <row r="18" spans="1:13" x14ac:dyDescent="0.25">
      <c r="A18" s="7">
        <v>18</v>
      </c>
      <c r="B18" s="8">
        <v>9744.3298969072166</v>
      </c>
      <c r="C18" s="8">
        <v>53736.907216494837</v>
      </c>
      <c r="D18" s="9">
        <v>206.18556701030928</v>
      </c>
      <c r="E18" s="9">
        <v>14.432989690721648</v>
      </c>
      <c r="F18" s="9">
        <v>0</v>
      </c>
      <c r="G18" s="9">
        <v>470.61855670103091</v>
      </c>
      <c r="H18" s="9">
        <v>526.80412371134025</v>
      </c>
      <c r="I18" s="9">
        <v>571.64948453608247</v>
      </c>
      <c r="J18" s="9">
        <v>277.31958762886597</v>
      </c>
      <c r="K18" s="9">
        <v>0</v>
      </c>
      <c r="L18" s="4">
        <v>65548.247422680404</v>
      </c>
    </row>
    <row r="19" spans="1:13" x14ac:dyDescent="0.25">
      <c r="A19" s="7">
        <v>25</v>
      </c>
      <c r="B19" s="8">
        <v>76883.505154639177</v>
      </c>
      <c r="C19" s="8">
        <v>230219.07216494845</v>
      </c>
      <c r="D19" s="9">
        <v>0</v>
      </c>
      <c r="E19" s="9">
        <v>99.999999999999986</v>
      </c>
      <c r="F19" s="9">
        <v>97.9381443298969</v>
      </c>
      <c r="G19" s="9">
        <v>115.46391752577318</v>
      </c>
      <c r="H19" s="9">
        <v>1832.4742268041236</v>
      </c>
      <c r="I19" s="9">
        <v>536.08247422680415</v>
      </c>
      <c r="J19" s="9">
        <v>1389.6907216494847</v>
      </c>
      <c r="K19" s="9">
        <v>0</v>
      </c>
      <c r="L19" s="4">
        <v>311174.22680412373</v>
      </c>
    </row>
    <row r="20" spans="1:13" x14ac:dyDescent="0.25">
      <c r="A20" s="7">
        <v>111</v>
      </c>
      <c r="B20" s="8">
        <v>206925.97701149425</v>
      </c>
      <c r="C20" s="8">
        <v>1320</v>
      </c>
      <c r="D20" s="9">
        <v>0</v>
      </c>
      <c r="E20" s="9">
        <v>0</v>
      </c>
      <c r="F20" s="9">
        <v>0</v>
      </c>
      <c r="G20" s="9">
        <v>0</v>
      </c>
      <c r="H20" s="9">
        <v>80</v>
      </c>
      <c r="I20" s="9">
        <v>80</v>
      </c>
      <c r="J20" s="9">
        <v>280</v>
      </c>
      <c r="K20" s="9">
        <v>0</v>
      </c>
      <c r="L20" s="4">
        <v>208685.97701149425</v>
      </c>
    </row>
    <row r="21" spans="1:13" x14ac:dyDescent="0.25">
      <c r="A21" s="7">
        <v>511</v>
      </c>
      <c r="B21" s="8">
        <v>15381.443298969072</v>
      </c>
      <c r="C21" s="8">
        <v>36674.226804123711</v>
      </c>
      <c r="D21" s="9">
        <v>0</v>
      </c>
      <c r="E21" s="9">
        <v>72.164948453608247</v>
      </c>
      <c r="F21" s="9">
        <v>0</v>
      </c>
      <c r="G21" s="9">
        <v>129.89690721649484</v>
      </c>
      <c r="H21" s="9">
        <v>259.79381443298968</v>
      </c>
      <c r="I21" s="9">
        <v>86.597938144329902</v>
      </c>
      <c r="J21" s="9">
        <v>562.88659793814429</v>
      </c>
      <c r="K21" s="9">
        <v>0</v>
      </c>
      <c r="L21" s="4">
        <v>53167.010309278354</v>
      </c>
    </row>
    <row r="22" spans="1:13" ht="15.75" thickBot="1" x14ac:dyDescent="0.3">
      <c r="A22" s="7">
        <v>811</v>
      </c>
      <c r="B22" s="8">
        <v>75784.536082474224</v>
      </c>
      <c r="C22" s="8">
        <v>72816.494845360823</v>
      </c>
      <c r="D22" s="9">
        <v>28.865979381443296</v>
      </c>
      <c r="E22" s="9">
        <v>0</v>
      </c>
      <c r="F22" s="9">
        <v>14.432989690721648</v>
      </c>
      <c r="G22" s="9">
        <v>115.46391752577318</v>
      </c>
      <c r="H22" s="9">
        <v>3309.7938144329896</v>
      </c>
      <c r="I22" s="9">
        <v>506.70103092783501</v>
      </c>
      <c r="J22" s="9">
        <v>6381.9587628865975</v>
      </c>
      <c r="K22" s="9">
        <v>0</v>
      </c>
      <c r="L22" s="4">
        <v>158958.24742268035</v>
      </c>
    </row>
    <row r="23" spans="1:13" ht="15.75" thickBot="1" x14ac:dyDescent="0.3">
      <c r="A23" s="19" t="s">
        <v>0</v>
      </c>
      <c r="B23" s="25">
        <f t="shared" ref="B23:K23" si="0">SUM(B3:B22)</f>
        <v>12601223.399691908</v>
      </c>
      <c r="C23" s="26">
        <f t="shared" si="0"/>
        <v>25662172.886597928</v>
      </c>
      <c r="D23" s="26">
        <f>SUM(D3:D22)</f>
        <v>15289.17525773196</v>
      </c>
      <c r="E23" s="26">
        <f t="shared" si="0"/>
        <v>7604.1237113402067</v>
      </c>
      <c r="F23" s="26">
        <f t="shared" si="0"/>
        <v>15843.814432989691</v>
      </c>
      <c r="G23" s="26">
        <f t="shared" si="0"/>
        <v>110885.56701030927</v>
      </c>
      <c r="H23" s="26">
        <f t="shared" si="0"/>
        <v>322769.17525773204</v>
      </c>
      <c r="I23" s="26">
        <f t="shared" si="0"/>
        <v>111256.80412371134</v>
      </c>
      <c r="J23" s="26">
        <f t="shared" si="0"/>
        <v>386561.95876288653</v>
      </c>
      <c r="K23" s="26">
        <f t="shared" si="0"/>
        <v>0</v>
      </c>
      <c r="L23" s="22">
        <f>SUM(L3:L22)</f>
        <v>39233606.904846534</v>
      </c>
      <c r="M23" s="31" t="s">
        <v>59</v>
      </c>
    </row>
  </sheetData>
  <mergeCells count="2">
    <mergeCell ref="A1:A2"/>
    <mergeCell ref="B1:L1"/>
  </mergeCells>
  <pageMargins left="0.7" right="0.7" top="0.75" bottom="0.75" header="0.3" footer="0.3"/>
  <pageSetup paperSize="9"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125C-AE77-4C39-B08E-D877932AC4D7}">
  <sheetPr codeName="Hoja8">
    <pageSetUpPr fitToPage="1"/>
  </sheetPr>
  <dimension ref="A1:O50"/>
  <sheetViews>
    <sheetView workbookViewId="0">
      <selection activeCell="E26" sqref="E26"/>
    </sheetView>
  </sheetViews>
  <sheetFormatPr baseColWidth="10" defaultRowHeight="15" x14ac:dyDescent="0.25"/>
  <sheetData>
    <row r="1" spans="1:14" ht="15.75" thickBot="1" x14ac:dyDescent="0.3">
      <c r="A1" s="217" t="s">
        <v>5</v>
      </c>
      <c r="B1" s="205" t="s">
        <v>99</v>
      </c>
      <c r="C1" s="206"/>
      <c r="D1" s="206"/>
      <c r="E1" s="206"/>
      <c r="F1" s="206"/>
      <c r="G1" s="206"/>
      <c r="H1" s="206"/>
      <c r="I1" s="206"/>
      <c r="J1" s="206"/>
      <c r="K1" s="206"/>
      <c r="L1" s="206"/>
      <c r="M1" s="206"/>
      <c r="N1" s="207"/>
    </row>
    <row r="2" spans="1:14" ht="15.75" thickBot="1" x14ac:dyDescent="0.3">
      <c r="A2" s="218"/>
      <c r="B2" s="141">
        <v>45292</v>
      </c>
      <c r="C2" s="142">
        <v>45323</v>
      </c>
      <c r="D2" s="141">
        <v>45352</v>
      </c>
      <c r="E2" s="141">
        <v>45383</v>
      </c>
      <c r="F2" s="142">
        <v>45413</v>
      </c>
      <c r="G2" s="141">
        <v>45444</v>
      </c>
      <c r="H2" s="141">
        <v>45474</v>
      </c>
      <c r="I2" s="142">
        <v>45505</v>
      </c>
      <c r="J2" s="141">
        <v>45536</v>
      </c>
      <c r="K2" s="141">
        <v>45566</v>
      </c>
      <c r="L2" s="142">
        <v>45597</v>
      </c>
      <c r="M2" s="141">
        <v>45627</v>
      </c>
      <c r="N2" s="27" t="s">
        <v>0</v>
      </c>
    </row>
    <row r="3" spans="1:14" x14ac:dyDescent="0.25">
      <c r="A3" s="28">
        <v>1</v>
      </c>
      <c r="B3" s="5">
        <v>1742</v>
      </c>
      <c r="C3" s="6">
        <v>1647</v>
      </c>
      <c r="D3" s="6">
        <v>1723</v>
      </c>
      <c r="E3" s="6">
        <v>1191</v>
      </c>
      <c r="F3" s="6"/>
      <c r="G3" s="6"/>
      <c r="H3" s="6"/>
      <c r="I3" s="6"/>
      <c r="J3" s="6"/>
      <c r="K3" s="6"/>
      <c r="L3" s="6"/>
      <c r="M3" s="129"/>
      <c r="N3" s="20">
        <f>SUM(B3:M3)</f>
        <v>6303</v>
      </c>
    </row>
    <row r="4" spans="1:14" x14ac:dyDescent="0.25">
      <c r="A4" s="29">
        <v>2</v>
      </c>
      <c r="B4" s="8">
        <v>186</v>
      </c>
      <c r="C4" s="9">
        <v>174</v>
      </c>
      <c r="D4" s="9">
        <v>186</v>
      </c>
      <c r="E4" s="9">
        <v>126</v>
      </c>
      <c r="F4" s="9"/>
      <c r="G4" s="9"/>
      <c r="H4" s="9"/>
      <c r="I4" s="9"/>
      <c r="J4" s="9"/>
      <c r="K4" s="9"/>
      <c r="L4" s="9"/>
      <c r="M4" s="130"/>
      <c r="N4" s="4">
        <f t="shared" ref="N4:N23" si="0">SUM(B4:M4)</f>
        <v>672</v>
      </c>
    </row>
    <row r="5" spans="1:14" x14ac:dyDescent="0.25">
      <c r="A5" s="29">
        <v>3</v>
      </c>
      <c r="B5" s="8">
        <v>2636</v>
      </c>
      <c r="C5" s="9">
        <v>2510</v>
      </c>
      <c r="D5" s="9">
        <v>2521</v>
      </c>
      <c r="E5" s="9">
        <v>1809</v>
      </c>
      <c r="F5" s="9"/>
      <c r="G5" s="9"/>
      <c r="H5" s="9"/>
      <c r="I5" s="9"/>
      <c r="J5" s="9"/>
      <c r="K5" s="9"/>
      <c r="L5" s="9"/>
      <c r="M5" s="130"/>
      <c r="N5" s="4">
        <f t="shared" si="0"/>
        <v>9476</v>
      </c>
    </row>
    <row r="6" spans="1:14" x14ac:dyDescent="0.25">
      <c r="A6" s="29">
        <v>4</v>
      </c>
      <c r="B6" s="8">
        <v>106</v>
      </c>
      <c r="C6" s="9">
        <v>100</v>
      </c>
      <c r="D6" s="9">
        <v>100</v>
      </c>
      <c r="E6" s="9">
        <v>72</v>
      </c>
      <c r="F6" s="9"/>
      <c r="G6" s="9"/>
      <c r="H6" s="9"/>
      <c r="I6" s="9"/>
      <c r="J6" s="9"/>
      <c r="K6" s="9"/>
      <c r="L6" s="9"/>
      <c r="M6" s="130"/>
      <c r="N6" s="4">
        <f t="shared" si="0"/>
        <v>378</v>
      </c>
    </row>
    <row r="7" spans="1:14" x14ac:dyDescent="0.25">
      <c r="A7" s="29">
        <v>5</v>
      </c>
      <c r="B7" s="8">
        <v>596</v>
      </c>
      <c r="C7" s="9">
        <v>564</v>
      </c>
      <c r="D7" s="9">
        <v>592</v>
      </c>
      <c r="E7" s="9">
        <v>408</v>
      </c>
      <c r="F7" s="9"/>
      <c r="G7" s="9"/>
      <c r="H7" s="9"/>
      <c r="I7" s="9"/>
      <c r="J7" s="9"/>
      <c r="K7" s="9"/>
      <c r="L7" s="9"/>
      <c r="M7" s="130"/>
      <c r="N7" s="4">
        <f t="shared" si="0"/>
        <v>2160</v>
      </c>
    </row>
    <row r="8" spans="1:14" x14ac:dyDescent="0.25">
      <c r="A8" s="29">
        <v>6</v>
      </c>
      <c r="B8" s="8">
        <v>2023</v>
      </c>
      <c r="C8" s="9">
        <v>1933</v>
      </c>
      <c r="D8" s="9">
        <v>1965</v>
      </c>
      <c r="E8" s="9">
        <v>1395</v>
      </c>
      <c r="F8" s="9"/>
      <c r="G8" s="9"/>
      <c r="H8" s="9"/>
      <c r="I8" s="9"/>
      <c r="J8" s="9"/>
      <c r="K8" s="9"/>
      <c r="L8" s="9"/>
      <c r="M8" s="130"/>
      <c r="N8" s="4">
        <f t="shared" si="0"/>
        <v>7316</v>
      </c>
    </row>
    <row r="9" spans="1:14" x14ac:dyDescent="0.25">
      <c r="A9" s="29">
        <v>7</v>
      </c>
      <c r="B9" s="8">
        <v>473</v>
      </c>
      <c r="C9" s="9">
        <v>445</v>
      </c>
      <c r="D9" s="9">
        <v>455</v>
      </c>
      <c r="E9" s="9">
        <v>324</v>
      </c>
      <c r="F9" s="9"/>
      <c r="G9" s="9"/>
      <c r="H9" s="9"/>
      <c r="I9" s="9"/>
      <c r="J9" s="9"/>
      <c r="K9" s="9"/>
      <c r="L9" s="9"/>
      <c r="M9" s="130"/>
      <c r="N9" s="4">
        <f t="shared" si="0"/>
        <v>1697</v>
      </c>
    </row>
    <row r="10" spans="1:14" x14ac:dyDescent="0.25">
      <c r="A10" s="29">
        <v>8</v>
      </c>
      <c r="B10" s="8">
        <v>930</v>
      </c>
      <c r="C10" s="9">
        <v>870</v>
      </c>
      <c r="D10" s="9">
        <v>930</v>
      </c>
      <c r="E10" s="9">
        <v>630</v>
      </c>
      <c r="F10" s="9"/>
      <c r="G10" s="9"/>
      <c r="H10" s="9"/>
      <c r="I10" s="9"/>
      <c r="J10" s="9"/>
      <c r="K10" s="9"/>
      <c r="L10" s="9"/>
      <c r="M10" s="130"/>
      <c r="N10" s="4">
        <f t="shared" si="0"/>
        <v>3360</v>
      </c>
    </row>
    <row r="11" spans="1:14" x14ac:dyDescent="0.25">
      <c r="A11" s="29">
        <v>9</v>
      </c>
      <c r="B11" s="8">
        <v>62</v>
      </c>
      <c r="C11" s="9">
        <v>58</v>
      </c>
      <c r="D11" s="9">
        <v>62</v>
      </c>
      <c r="E11" s="9">
        <v>42</v>
      </c>
      <c r="F11" s="9"/>
      <c r="G11" s="9"/>
      <c r="H11" s="9"/>
      <c r="I11" s="9"/>
      <c r="J11" s="9"/>
      <c r="K11" s="9"/>
      <c r="L11" s="9"/>
      <c r="M11" s="130"/>
      <c r="N11" s="4">
        <f t="shared" si="0"/>
        <v>224</v>
      </c>
    </row>
    <row r="12" spans="1:14" x14ac:dyDescent="0.25">
      <c r="A12" s="29">
        <v>10</v>
      </c>
      <c r="B12" s="8">
        <v>323</v>
      </c>
      <c r="C12" s="9">
        <v>303</v>
      </c>
      <c r="D12" s="9">
        <v>317</v>
      </c>
      <c r="E12" s="9">
        <v>219</v>
      </c>
      <c r="F12" s="9"/>
      <c r="G12" s="9"/>
      <c r="H12" s="9"/>
      <c r="I12" s="9"/>
      <c r="J12" s="9"/>
      <c r="K12" s="9"/>
      <c r="L12" s="9"/>
      <c r="M12" s="130"/>
      <c r="N12" s="4">
        <f t="shared" si="0"/>
        <v>1162</v>
      </c>
    </row>
    <row r="13" spans="1:14" x14ac:dyDescent="0.25">
      <c r="A13" s="29">
        <v>11</v>
      </c>
      <c r="B13" s="8">
        <v>50</v>
      </c>
      <c r="C13" s="9">
        <v>50</v>
      </c>
      <c r="D13" s="9">
        <v>48</v>
      </c>
      <c r="E13" s="9">
        <v>36</v>
      </c>
      <c r="F13" s="9"/>
      <c r="G13" s="9"/>
      <c r="H13" s="9"/>
      <c r="I13" s="9"/>
      <c r="J13" s="9"/>
      <c r="K13" s="9"/>
      <c r="L13" s="9"/>
      <c r="M13" s="130"/>
      <c r="N13" s="4">
        <f t="shared" si="0"/>
        <v>184</v>
      </c>
    </row>
    <row r="14" spans="1:14" x14ac:dyDescent="0.25">
      <c r="A14" s="29">
        <v>12</v>
      </c>
      <c r="B14" s="8">
        <v>964</v>
      </c>
      <c r="C14" s="9">
        <v>914</v>
      </c>
      <c r="D14" s="9">
        <v>940</v>
      </c>
      <c r="E14" s="9">
        <v>660</v>
      </c>
      <c r="F14" s="9"/>
      <c r="G14" s="9"/>
      <c r="H14" s="9"/>
      <c r="I14" s="9"/>
      <c r="J14" s="9"/>
      <c r="K14" s="9"/>
      <c r="L14" s="9"/>
      <c r="M14" s="130"/>
      <c r="N14" s="4">
        <f t="shared" si="0"/>
        <v>3478</v>
      </c>
    </row>
    <row r="15" spans="1:14" x14ac:dyDescent="0.25">
      <c r="A15" s="29">
        <v>14</v>
      </c>
      <c r="B15" s="8">
        <v>100</v>
      </c>
      <c r="C15" s="9">
        <v>100</v>
      </c>
      <c r="D15" s="9">
        <v>96</v>
      </c>
      <c r="E15" s="9">
        <v>72</v>
      </c>
      <c r="F15" s="9"/>
      <c r="G15" s="9"/>
      <c r="H15" s="9"/>
      <c r="I15" s="9"/>
      <c r="J15" s="9"/>
      <c r="K15" s="9"/>
      <c r="L15" s="9"/>
      <c r="M15" s="130"/>
      <c r="N15" s="4">
        <f t="shared" si="0"/>
        <v>368</v>
      </c>
    </row>
    <row r="16" spans="1:14" x14ac:dyDescent="0.25">
      <c r="A16" s="29">
        <v>15</v>
      </c>
      <c r="B16" s="8">
        <v>50</v>
      </c>
      <c r="C16" s="9">
        <v>50</v>
      </c>
      <c r="D16" s="9">
        <v>48</v>
      </c>
      <c r="E16" s="9">
        <v>36</v>
      </c>
      <c r="F16" s="9"/>
      <c r="G16" s="9"/>
      <c r="H16" s="9"/>
      <c r="I16" s="9"/>
      <c r="J16" s="9"/>
      <c r="K16" s="9"/>
      <c r="L16" s="9"/>
      <c r="M16" s="130"/>
      <c r="N16" s="4">
        <f t="shared" si="0"/>
        <v>184</v>
      </c>
    </row>
    <row r="17" spans="1:15" x14ac:dyDescent="0.25">
      <c r="A17" s="29">
        <v>16</v>
      </c>
      <c r="B17" s="8">
        <v>555</v>
      </c>
      <c r="C17" s="9">
        <v>529</v>
      </c>
      <c r="D17" s="9">
        <v>527</v>
      </c>
      <c r="E17" s="9">
        <v>381</v>
      </c>
      <c r="F17" s="9"/>
      <c r="G17" s="9"/>
      <c r="H17" s="9"/>
      <c r="I17" s="9"/>
      <c r="J17" s="9"/>
      <c r="K17" s="9"/>
      <c r="L17" s="9"/>
      <c r="M17" s="130"/>
      <c r="N17" s="4">
        <f t="shared" si="0"/>
        <v>1992</v>
      </c>
    </row>
    <row r="18" spans="1:15" x14ac:dyDescent="0.25">
      <c r="A18" s="29">
        <v>18</v>
      </c>
      <c r="B18" s="8">
        <v>215</v>
      </c>
      <c r="C18" s="9">
        <v>204</v>
      </c>
      <c r="D18" s="9">
        <v>205</v>
      </c>
      <c r="E18" s="9">
        <v>147</v>
      </c>
      <c r="F18" s="9"/>
      <c r="G18" s="9"/>
      <c r="H18" s="9"/>
      <c r="I18" s="9"/>
      <c r="J18" s="9"/>
      <c r="K18" s="9"/>
      <c r="L18" s="9"/>
      <c r="M18" s="130"/>
      <c r="N18" s="4">
        <f t="shared" si="0"/>
        <v>771</v>
      </c>
    </row>
    <row r="19" spans="1:15" x14ac:dyDescent="0.25">
      <c r="A19" s="29">
        <v>25</v>
      </c>
      <c r="B19" s="8">
        <v>160</v>
      </c>
      <c r="C19" s="9">
        <v>148</v>
      </c>
      <c r="D19" s="9">
        <v>172</v>
      </c>
      <c r="E19" s="9">
        <v>108</v>
      </c>
      <c r="F19" s="9"/>
      <c r="G19" s="9"/>
      <c r="H19" s="9"/>
      <c r="I19" s="9"/>
      <c r="J19" s="9"/>
      <c r="K19" s="9"/>
      <c r="L19" s="9"/>
      <c r="M19" s="130"/>
      <c r="N19" s="4">
        <f t="shared" si="0"/>
        <v>588</v>
      </c>
    </row>
    <row r="20" spans="1:15" x14ac:dyDescent="0.25">
      <c r="A20" s="29">
        <v>111</v>
      </c>
      <c r="B20" s="8">
        <v>124</v>
      </c>
      <c r="C20" s="9">
        <v>116</v>
      </c>
      <c r="D20" s="9">
        <v>124</v>
      </c>
      <c r="E20" s="9">
        <v>84</v>
      </c>
      <c r="F20" s="9"/>
      <c r="G20" s="9"/>
      <c r="H20" s="9"/>
      <c r="I20" s="9"/>
      <c r="J20" s="9"/>
      <c r="K20" s="9"/>
      <c r="L20" s="9"/>
      <c r="M20" s="130"/>
      <c r="N20" s="4">
        <f t="shared" si="0"/>
        <v>448</v>
      </c>
    </row>
    <row r="21" spans="1:15" x14ac:dyDescent="0.25">
      <c r="A21" s="29">
        <v>511</v>
      </c>
      <c r="B21" s="8">
        <v>88</v>
      </c>
      <c r="C21" s="9">
        <v>84</v>
      </c>
      <c r="D21" s="9">
        <v>76</v>
      </c>
      <c r="E21" s="9">
        <v>60</v>
      </c>
      <c r="F21" s="9"/>
      <c r="G21" s="9"/>
      <c r="H21" s="9"/>
      <c r="I21" s="9"/>
      <c r="J21" s="9"/>
      <c r="K21" s="9"/>
      <c r="L21" s="9"/>
      <c r="M21" s="130"/>
      <c r="N21" s="4">
        <f t="shared" si="0"/>
        <v>308</v>
      </c>
    </row>
    <row r="22" spans="1:15" ht="15.75" thickBot="1" x14ac:dyDescent="0.3">
      <c r="A22" s="29">
        <v>811</v>
      </c>
      <c r="B22" s="8">
        <v>124</v>
      </c>
      <c r="C22" s="9">
        <v>116</v>
      </c>
      <c r="D22" s="9">
        <v>124</v>
      </c>
      <c r="E22" s="9">
        <v>84</v>
      </c>
      <c r="F22" s="9"/>
      <c r="G22" s="9"/>
      <c r="H22" s="9"/>
      <c r="I22" s="9"/>
      <c r="J22" s="9"/>
      <c r="K22" s="9"/>
      <c r="L22" s="9"/>
      <c r="M22" s="130"/>
      <c r="N22" s="4">
        <f t="shared" si="0"/>
        <v>448</v>
      </c>
    </row>
    <row r="23" spans="1:15" ht="15.75" thickBot="1" x14ac:dyDescent="0.3">
      <c r="A23" s="30" t="s">
        <v>0</v>
      </c>
      <c r="B23" s="15">
        <f t="shared" ref="B23:M23" si="1">SUM(B3:B22)</f>
        <v>11507</v>
      </c>
      <c r="C23" s="16">
        <f t="shared" si="1"/>
        <v>10915</v>
      </c>
      <c r="D23" s="16">
        <f t="shared" si="1"/>
        <v>11211</v>
      </c>
      <c r="E23" s="16">
        <f t="shared" si="1"/>
        <v>7884</v>
      </c>
      <c r="F23" s="16">
        <f t="shared" si="1"/>
        <v>0</v>
      </c>
      <c r="G23" s="16">
        <f t="shared" si="1"/>
        <v>0</v>
      </c>
      <c r="H23" s="16">
        <f t="shared" si="1"/>
        <v>0</v>
      </c>
      <c r="I23" s="16">
        <f t="shared" si="1"/>
        <v>0</v>
      </c>
      <c r="J23" s="16">
        <f t="shared" si="1"/>
        <v>0</v>
      </c>
      <c r="K23" s="16">
        <f t="shared" si="1"/>
        <v>0</v>
      </c>
      <c r="L23" s="16">
        <f t="shared" si="1"/>
        <v>0</v>
      </c>
      <c r="M23" s="21">
        <f t="shared" si="1"/>
        <v>0</v>
      </c>
      <c r="N23" s="22">
        <f t="shared" si="0"/>
        <v>41517</v>
      </c>
      <c r="O23" s="31"/>
    </row>
    <row r="25" spans="1:15" x14ac:dyDescent="0.25">
      <c r="B25" s="103"/>
      <c r="C25" s="103"/>
      <c r="H25" s="100"/>
    </row>
    <row r="26" spans="1:15" x14ac:dyDescent="0.25">
      <c r="C26" s="147"/>
      <c r="F26" s="101"/>
      <c r="I26" s="100"/>
      <c r="K26" s="100"/>
    </row>
    <row r="27" spans="1:15" x14ac:dyDescent="0.25">
      <c r="B27" s="31"/>
      <c r="C27" s="31"/>
      <c r="F27" s="101"/>
      <c r="K27" s="101"/>
    </row>
    <row r="28" spans="1:15" x14ac:dyDescent="0.25">
      <c r="C28" s="147"/>
      <c r="F28" s="101"/>
      <c r="K28" s="101"/>
    </row>
    <row r="29" spans="1:15" x14ac:dyDescent="0.25">
      <c r="C29" s="147"/>
      <c r="E29" s="101"/>
      <c r="J29" s="101"/>
    </row>
    <row r="30" spans="1:15" x14ac:dyDescent="0.25">
      <c r="C30" s="147"/>
      <c r="E30" s="100"/>
      <c r="J30" s="101"/>
    </row>
    <row r="31" spans="1:15" x14ac:dyDescent="0.25">
      <c r="C31" s="147"/>
      <c r="E31" s="101"/>
      <c r="J31" s="101"/>
    </row>
    <row r="32" spans="1:15" x14ac:dyDescent="0.25">
      <c r="C32" s="147"/>
      <c r="E32" s="101"/>
      <c r="J32" s="101"/>
    </row>
    <row r="33" spans="3:10" x14ac:dyDescent="0.25">
      <c r="C33" s="147"/>
      <c r="E33" s="101"/>
      <c r="J33" s="101"/>
    </row>
    <row r="34" spans="3:10" x14ac:dyDescent="0.25">
      <c r="C34" s="147"/>
      <c r="E34" s="101"/>
      <c r="J34" s="101"/>
    </row>
    <row r="35" spans="3:10" x14ac:dyDescent="0.25">
      <c r="C35" s="147"/>
      <c r="E35" s="101"/>
      <c r="J35" s="101"/>
    </row>
    <row r="36" spans="3:10" x14ac:dyDescent="0.25">
      <c r="C36" s="147"/>
      <c r="E36" s="101"/>
      <c r="J36" s="101"/>
    </row>
    <row r="37" spans="3:10" x14ac:dyDescent="0.25">
      <c r="C37" s="147"/>
      <c r="E37" s="101"/>
      <c r="J37" s="101"/>
    </row>
    <row r="38" spans="3:10" x14ac:dyDescent="0.25">
      <c r="C38" s="147"/>
      <c r="E38" s="101"/>
      <c r="J38" s="101"/>
    </row>
    <row r="39" spans="3:10" x14ac:dyDescent="0.25">
      <c r="C39" s="147"/>
      <c r="E39" s="101"/>
      <c r="J39" s="101"/>
    </row>
    <row r="40" spans="3:10" x14ac:dyDescent="0.25">
      <c r="C40" s="147"/>
      <c r="E40" s="101"/>
      <c r="J40" s="101"/>
    </row>
    <row r="41" spans="3:10" x14ac:dyDescent="0.25">
      <c r="C41" s="147"/>
      <c r="E41" s="101"/>
      <c r="J41" s="101"/>
    </row>
    <row r="42" spans="3:10" x14ac:dyDescent="0.25">
      <c r="C42" s="147"/>
      <c r="E42" s="101"/>
      <c r="J42" s="101"/>
    </row>
    <row r="43" spans="3:10" x14ac:dyDescent="0.25">
      <c r="C43" s="147"/>
      <c r="E43" s="101"/>
      <c r="J43" s="101"/>
    </row>
    <row r="44" spans="3:10" x14ac:dyDescent="0.25">
      <c r="C44" s="147"/>
      <c r="E44" s="101"/>
      <c r="J44" s="101"/>
    </row>
    <row r="45" spans="3:10" x14ac:dyDescent="0.25">
      <c r="C45" s="147"/>
      <c r="E45" s="101"/>
      <c r="J45" s="101"/>
    </row>
    <row r="46" spans="3:10" x14ac:dyDescent="0.25">
      <c r="E46" s="101"/>
      <c r="J46" s="101"/>
    </row>
    <row r="47" spans="3:10" x14ac:dyDescent="0.25">
      <c r="E47" s="101"/>
    </row>
    <row r="48" spans="3:10" x14ac:dyDescent="0.25">
      <c r="E48" s="101"/>
    </row>
    <row r="49" spans="5:5" x14ac:dyDescent="0.25">
      <c r="E49" s="101"/>
    </row>
    <row r="50" spans="5:5" x14ac:dyDescent="0.25">
      <c r="E50" s="101"/>
    </row>
  </sheetData>
  <mergeCells count="2">
    <mergeCell ref="A1:A2"/>
    <mergeCell ref="B1:N1"/>
  </mergeCells>
  <pageMargins left="0.7" right="0.7" top="0.75" bottom="0.75" header="0.3" footer="0.3"/>
  <pageSetup paperSize="9" scale="82" fitToHeight="0" orientation="landscape" r:id="rId1"/>
  <ignoredErrors>
    <ignoredError sqref="B23:M23 N3:N22"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2F637-40AB-453E-85F9-972194AE0BD5}">
  <sheetPr codeName="Hoja9">
    <pageSetUpPr fitToPage="1"/>
  </sheetPr>
  <dimension ref="A1:Q58"/>
  <sheetViews>
    <sheetView tabSelected="1" topLeftCell="A12" workbookViewId="0">
      <selection activeCell="B2" sqref="B2"/>
    </sheetView>
  </sheetViews>
  <sheetFormatPr baseColWidth="10" defaultRowHeight="15" x14ac:dyDescent="0.25"/>
  <cols>
    <col min="1" max="1" width="29.140625" customWidth="1"/>
    <col min="2" max="2" width="12.7109375" bestFit="1" customWidth="1"/>
    <col min="3" max="4" width="12.7109375" style="90" bestFit="1" customWidth="1"/>
    <col min="5" max="7" width="11.5703125" bestFit="1" customWidth="1"/>
    <col min="8" max="9" width="12.7109375" bestFit="1" customWidth="1"/>
    <col min="10" max="10" width="14.140625" customWidth="1"/>
    <col min="11" max="11" width="14.85546875" bestFit="1" customWidth="1"/>
    <col min="12" max="12" width="12.7109375" bestFit="1" customWidth="1"/>
    <col min="13" max="13" width="14" customWidth="1"/>
    <col min="14" max="14" width="13.7109375" bestFit="1" customWidth="1"/>
    <col min="15" max="15" width="43.140625" bestFit="1" customWidth="1"/>
  </cols>
  <sheetData>
    <row r="1" spans="1:17" x14ac:dyDescent="0.25">
      <c r="A1" s="225" t="s">
        <v>8</v>
      </c>
      <c r="B1" s="226" t="s">
        <v>100</v>
      </c>
      <c r="C1" s="226"/>
      <c r="D1" s="226"/>
      <c r="E1" s="226"/>
      <c r="F1" s="226"/>
      <c r="G1" s="226"/>
      <c r="H1" s="226"/>
      <c r="I1" s="226"/>
      <c r="J1" s="226"/>
      <c r="K1" s="226"/>
      <c r="L1" s="226"/>
      <c r="M1" s="226"/>
      <c r="N1" s="226"/>
    </row>
    <row r="2" spans="1:17" ht="15.75" thickBot="1" x14ac:dyDescent="0.3">
      <c r="A2" s="225"/>
      <c r="B2" s="141">
        <v>45292</v>
      </c>
      <c r="C2" s="142">
        <v>45323</v>
      </c>
      <c r="D2" s="141">
        <v>45352</v>
      </c>
      <c r="E2" s="141">
        <v>45383</v>
      </c>
      <c r="F2" s="142">
        <v>45413</v>
      </c>
      <c r="G2" s="141">
        <v>45444</v>
      </c>
      <c r="H2" s="141">
        <v>45474</v>
      </c>
      <c r="I2" s="142">
        <v>45505</v>
      </c>
      <c r="J2" s="141">
        <v>45536</v>
      </c>
      <c r="K2" s="141">
        <v>45566</v>
      </c>
      <c r="L2" s="142">
        <v>45597</v>
      </c>
      <c r="M2" s="141">
        <v>45627</v>
      </c>
      <c r="N2" s="57" t="s">
        <v>0</v>
      </c>
      <c r="O2" s="56" t="s">
        <v>45</v>
      </c>
      <c r="P2" s="36" t="s">
        <v>43</v>
      </c>
    </row>
    <row r="3" spans="1:17" x14ac:dyDescent="0.25">
      <c r="A3" s="10" t="s">
        <v>17</v>
      </c>
      <c r="B3" s="95">
        <v>0</v>
      </c>
      <c r="C3" s="95">
        <v>0</v>
      </c>
      <c r="D3" s="95">
        <v>0</v>
      </c>
      <c r="E3" s="95">
        <v>0</v>
      </c>
      <c r="F3" s="95"/>
      <c r="G3" s="95"/>
      <c r="H3" s="95"/>
      <c r="I3" s="95"/>
      <c r="J3" s="95"/>
      <c r="K3" s="95"/>
      <c r="L3" s="95"/>
      <c r="M3" s="95"/>
      <c r="N3" s="96">
        <f>SUM(B3:M3)</f>
        <v>0</v>
      </c>
    </row>
    <row r="4" spans="1:17" x14ac:dyDescent="0.25">
      <c r="A4" s="10" t="s">
        <v>32</v>
      </c>
      <c r="B4" s="95">
        <v>135</v>
      </c>
      <c r="C4" s="95">
        <v>80</v>
      </c>
      <c r="D4" s="95">
        <v>60</v>
      </c>
      <c r="E4" s="95">
        <v>95</v>
      </c>
      <c r="F4" s="95"/>
      <c r="G4" s="97"/>
      <c r="H4" s="95"/>
      <c r="I4" s="95"/>
      <c r="J4" s="95"/>
      <c r="K4" s="95"/>
      <c r="L4" s="95"/>
      <c r="M4" s="95"/>
      <c r="N4" s="96">
        <f t="shared" ref="N4:N16" si="0">SUM(B4:M4)</f>
        <v>370</v>
      </c>
      <c r="Q4" s="33"/>
    </row>
    <row r="5" spans="1:17" x14ac:dyDescent="0.25">
      <c r="A5" s="10" t="s">
        <v>30</v>
      </c>
      <c r="B5" s="97">
        <v>40</v>
      </c>
      <c r="C5" s="97">
        <v>30</v>
      </c>
      <c r="D5" s="97">
        <v>60</v>
      </c>
      <c r="E5" s="97">
        <v>40</v>
      </c>
      <c r="F5" s="97"/>
      <c r="G5" s="97"/>
      <c r="H5" s="97"/>
      <c r="I5" s="97"/>
      <c r="J5" s="97"/>
      <c r="K5" s="97"/>
      <c r="L5" s="97"/>
      <c r="M5" s="97"/>
      <c r="N5" s="96">
        <f t="shared" si="0"/>
        <v>170</v>
      </c>
      <c r="Q5" s="33"/>
    </row>
    <row r="6" spans="1:17" x14ac:dyDescent="0.25">
      <c r="A6" s="10" t="s">
        <v>29</v>
      </c>
      <c r="B6" s="97">
        <v>175</v>
      </c>
      <c r="C6" s="97">
        <v>180</v>
      </c>
      <c r="D6" s="97">
        <v>200</v>
      </c>
      <c r="E6" s="97">
        <v>100</v>
      </c>
      <c r="F6" s="97"/>
      <c r="G6" s="97"/>
      <c r="H6" s="97"/>
      <c r="I6" s="97"/>
      <c r="J6" s="97"/>
      <c r="K6" s="97"/>
      <c r="L6" s="97"/>
      <c r="M6" s="97"/>
      <c r="N6" s="96">
        <f t="shared" si="0"/>
        <v>655</v>
      </c>
    </row>
    <row r="7" spans="1:17" x14ac:dyDescent="0.25">
      <c r="A7" s="10" t="s">
        <v>31</v>
      </c>
      <c r="B7" s="97">
        <v>775</v>
      </c>
      <c r="C7" s="97">
        <v>735</v>
      </c>
      <c r="D7" s="97">
        <v>660</v>
      </c>
      <c r="E7" s="97">
        <v>590</v>
      </c>
      <c r="F7" s="97"/>
      <c r="G7" s="97"/>
      <c r="H7" s="97"/>
      <c r="I7" s="97"/>
      <c r="J7" s="97"/>
      <c r="K7" s="97"/>
      <c r="L7" s="97"/>
      <c r="M7" s="97"/>
      <c r="N7" s="96">
        <f t="shared" si="0"/>
        <v>2760</v>
      </c>
    </row>
    <row r="8" spans="1:17" x14ac:dyDescent="0.25">
      <c r="A8" s="10" t="s">
        <v>28</v>
      </c>
      <c r="B8" s="97">
        <v>5085</v>
      </c>
      <c r="C8" s="97">
        <v>4560</v>
      </c>
      <c r="D8" s="97">
        <v>4285</v>
      </c>
      <c r="E8" s="97">
        <v>2755</v>
      </c>
      <c r="F8" s="93"/>
      <c r="G8" s="97"/>
      <c r="H8" s="97"/>
      <c r="I8" s="97"/>
      <c r="J8" s="97"/>
      <c r="K8" s="97"/>
      <c r="L8" s="97"/>
      <c r="M8" s="97"/>
      <c r="N8" s="96">
        <f t="shared" si="0"/>
        <v>16685</v>
      </c>
    </row>
    <row r="9" spans="1:17" x14ac:dyDescent="0.25">
      <c r="A9" s="10" t="s">
        <v>16</v>
      </c>
      <c r="B9" s="97">
        <v>870</v>
      </c>
      <c r="C9" s="97">
        <v>895</v>
      </c>
      <c r="D9" s="97">
        <v>740</v>
      </c>
      <c r="E9" s="97">
        <v>540</v>
      </c>
      <c r="F9" s="93"/>
      <c r="G9" s="97"/>
      <c r="H9" s="97"/>
      <c r="I9" s="97"/>
      <c r="J9" s="97"/>
      <c r="K9" s="97"/>
      <c r="L9" s="97"/>
      <c r="M9" s="97"/>
      <c r="N9" s="96">
        <f t="shared" si="0"/>
        <v>3045</v>
      </c>
    </row>
    <row r="10" spans="1:17" x14ac:dyDescent="0.25">
      <c r="A10" s="10" t="s">
        <v>50</v>
      </c>
      <c r="B10" s="97">
        <v>9310</v>
      </c>
      <c r="C10" s="97">
        <v>10110</v>
      </c>
      <c r="D10" s="97">
        <v>8845</v>
      </c>
      <c r="E10" s="97">
        <v>5230</v>
      </c>
      <c r="F10" s="93"/>
      <c r="G10" s="97"/>
      <c r="H10" s="97"/>
      <c r="I10" s="97"/>
      <c r="J10" s="97"/>
      <c r="K10" s="97"/>
      <c r="L10" s="97"/>
      <c r="M10" s="97"/>
      <c r="N10" s="96">
        <f t="shared" si="0"/>
        <v>33495</v>
      </c>
    </row>
    <row r="11" spans="1:17" x14ac:dyDescent="0.25">
      <c r="A11" s="10" t="s">
        <v>53</v>
      </c>
      <c r="B11" s="97">
        <v>0</v>
      </c>
      <c r="C11" s="97">
        <v>0</v>
      </c>
      <c r="D11" s="97">
        <v>0</v>
      </c>
      <c r="E11" s="97">
        <v>0</v>
      </c>
      <c r="F11" s="97"/>
      <c r="G11" s="97"/>
      <c r="H11" s="97"/>
      <c r="I11" s="97"/>
      <c r="J11" s="97"/>
      <c r="K11" s="97"/>
      <c r="L11" s="97"/>
      <c r="M11" s="97"/>
      <c r="N11" s="96">
        <f t="shared" si="0"/>
        <v>0</v>
      </c>
    </row>
    <row r="12" spans="1:17" x14ac:dyDescent="0.25">
      <c r="A12" s="34" t="s">
        <v>40</v>
      </c>
      <c r="B12" s="95">
        <v>145.6</v>
      </c>
      <c r="C12" s="95">
        <v>115.1</v>
      </c>
      <c r="D12" s="95">
        <v>170.45</v>
      </c>
      <c r="E12" s="95">
        <v>80.08</v>
      </c>
      <c r="F12" s="95"/>
      <c r="G12" s="97"/>
      <c r="H12" s="95"/>
      <c r="I12" s="95"/>
      <c r="J12" s="95"/>
      <c r="K12" s="95"/>
      <c r="L12" s="95"/>
      <c r="M12" s="95"/>
      <c r="N12" s="96">
        <f t="shared" si="0"/>
        <v>511.22999999999996</v>
      </c>
    </row>
    <row r="13" spans="1:17" x14ac:dyDescent="0.25">
      <c r="A13" s="35" t="s">
        <v>57</v>
      </c>
      <c r="B13" s="95">
        <v>0</v>
      </c>
      <c r="C13" s="95">
        <v>0</v>
      </c>
      <c r="D13" s="95">
        <v>0</v>
      </c>
      <c r="E13" s="95">
        <v>25</v>
      </c>
      <c r="F13" s="95"/>
      <c r="G13" s="97"/>
      <c r="H13" s="95"/>
      <c r="I13" s="95"/>
      <c r="J13" s="95"/>
      <c r="K13" s="95"/>
      <c r="L13" s="95"/>
      <c r="M13" s="95"/>
      <c r="N13" s="96">
        <f t="shared" si="0"/>
        <v>25</v>
      </c>
    </row>
    <row r="14" spans="1:17" x14ac:dyDescent="0.25">
      <c r="A14" s="35" t="s">
        <v>58</v>
      </c>
      <c r="B14" s="95">
        <v>90</v>
      </c>
      <c r="C14" s="95">
        <v>1035</v>
      </c>
      <c r="D14" s="95">
        <v>75</v>
      </c>
      <c r="E14" s="95">
        <v>100</v>
      </c>
      <c r="F14" s="95"/>
      <c r="G14" s="97"/>
      <c r="H14" s="95"/>
      <c r="I14" s="95"/>
      <c r="J14" s="95"/>
      <c r="K14" s="95"/>
      <c r="L14" s="95"/>
      <c r="M14" s="95"/>
      <c r="N14" s="96">
        <f t="shared" si="0"/>
        <v>1300</v>
      </c>
    </row>
    <row r="15" spans="1:17" x14ac:dyDescent="0.25">
      <c r="A15" s="10" t="s">
        <v>33</v>
      </c>
      <c r="B15" s="97">
        <v>357424.85</v>
      </c>
      <c r="C15" s="97">
        <v>346669.74999999994</v>
      </c>
      <c r="D15" s="97">
        <v>356765.59999999992</v>
      </c>
      <c r="E15" s="97">
        <v>186393.05000000002</v>
      </c>
      <c r="F15" s="97"/>
      <c r="G15" s="97"/>
      <c r="H15" s="97"/>
      <c r="I15" s="97"/>
      <c r="J15" s="97"/>
      <c r="K15" s="97"/>
      <c r="L15" s="97"/>
      <c r="M15" s="97"/>
      <c r="N15" s="96">
        <f t="shared" si="0"/>
        <v>1247253.2499999998</v>
      </c>
    </row>
    <row r="16" spans="1:17" x14ac:dyDescent="0.25">
      <c r="A16" s="60" t="s">
        <v>0</v>
      </c>
      <c r="B16" s="96">
        <f t="shared" ref="B16:M16" si="1">SUM(B3:B15)</f>
        <v>374050.44999999995</v>
      </c>
      <c r="C16" s="96">
        <f t="shared" si="1"/>
        <v>364409.84999999992</v>
      </c>
      <c r="D16" s="96">
        <f t="shared" si="1"/>
        <v>371861.04999999993</v>
      </c>
      <c r="E16" s="96">
        <f t="shared" si="1"/>
        <v>195948.13</v>
      </c>
      <c r="F16" s="96">
        <f>SUM(F3:F15)</f>
        <v>0</v>
      </c>
      <c r="G16" s="96">
        <f t="shared" si="1"/>
        <v>0</v>
      </c>
      <c r="H16" s="96">
        <f t="shared" si="1"/>
        <v>0</v>
      </c>
      <c r="I16" s="96">
        <f t="shared" si="1"/>
        <v>0</v>
      </c>
      <c r="J16" s="96">
        <f t="shared" si="1"/>
        <v>0</v>
      </c>
      <c r="K16" s="96">
        <f t="shared" si="1"/>
        <v>0</v>
      </c>
      <c r="L16" s="96">
        <f t="shared" si="1"/>
        <v>0</v>
      </c>
      <c r="M16" s="96">
        <f t="shared" si="1"/>
        <v>0</v>
      </c>
      <c r="N16" s="98">
        <f t="shared" si="0"/>
        <v>1306269.4799999995</v>
      </c>
    </row>
    <row r="17" spans="1:16" x14ac:dyDescent="0.25">
      <c r="B17" s="37"/>
      <c r="E17" s="37"/>
      <c r="F17" s="37"/>
      <c r="G17" s="99"/>
      <c r="H17" s="37"/>
      <c r="I17" s="37"/>
      <c r="J17" s="37"/>
      <c r="K17" s="37"/>
      <c r="L17" s="99"/>
      <c r="M17" s="37"/>
      <c r="N17" s="37"/>
    </row>
    <row r="18" spans="1:16" x14ac:dyDescent="0.25">
      <c r="A18" s="55" t="s">
        <v>60</v>
      </c>
      <c r="B18" s="37"/>
      <c r="E18" s="37"/>
      <c r="F18" s="37"/>
      <c r="G18" s="37"/>
      <c r="H18" s="37"/>
      <c r="I18" s="37"/>
      <c r="J18" s="37" t="s">
        <v>87</v>
      </c>
      <c r="K18" s="37"/>
      <c r="L18" s="37"/>
      <c r="M18" s="37"/>
      <c r="N18" s="37"/>
    </row>
    <row r="19" spans="1:16" x14ac:dyDescent="0.25">
      <c r="A19" t="s">
        <v>41</v>
      </c>
      <c r="B19" s="37"/>
      <c r="E19" s="37"/>
      <c r="F19" s="37"/>
      <c r="G19" s="37"/>
      <c r="H19" s="37"/>
      <c r="I19" s="37"/>
      <c r="J19" s="37"/>
      <c r="K19" s="37"/>
      <c r="L19" s="37"/>
      <c r="M19" s="37"/>
      <c r="N19" s="37"/>
    </row>
    <row r="20" spans="1:16" x14ac:dyDescent="0.25">
      <c r="B20" s="37"/>
      <c r="E20" s="37"/>
      <c r="F20" s="37"/>
      <c r="G20" s="37"/>
      <c r="H20" s="37"/>
      <c r="I20" s="37"/>
      <c r="J20" s="37"/>
      <c r="K20" s="37"/>
      <c r="L20" s="37"/>
      <c r="M20" s="37"/>
      <c r="N20" s="37"/>
    </row>
    <row r="21" spans="1:16" x14ac:dyDescent="0.25">
      <c r="A21" s="225" t="s">
        <v>8</v>
      </c>
      <c r="B21" s="226" t="s">
        <v>84</v>
      </c>
      <c r="C21" s="226"/>
      <c r="D21" s="226"/>
      <c r="E21" s="226"/>
      <c r="F21" s="226"/>
      <c r="G21" s="226"/>
      <c r="H21" s="226"/>
      <c r="I21" s="226"/>
      <c r="J21" s="226"/>
      <c r="K21" s="226"/>
      <c r="L21" s="226"/>
      <c r="M21" s="226"/>
      <c r="N21" s="226"/>
    </row>
    <row r="22" spans="1:16" ht="15.75" thickBot="1" x14ac:dyDescent="0.3">
      <c r="A22" s="225"/>
      <c r="B22" s="141">
        <v>45292</v>
      </c>
      <c r="C22" s="142">
        <v>45323</v>
      </c>
      <c r="D22" s="141">
        <v>45352</v>
      </c>
      <c r="E22" s="141">
        <v>45383</v>
      </c>
      <c r="F22" s="142">
        <v>45413</v>
      </c>
      <c r="G22" s="141">
        <v>45444</v>
      </c>
      <c r="H22" s="141">
        <v>45474</v>
      </c>
      <c r="I22" s="142">
        <v>45505</v>
      </c>
      <c r="J22" s="141">
        <v>45536</v>
      </c>
      <c r="K22" s="141">
        <v>45566</v>
      </c>
      <c r="L22" s="142">
        <v>45597</v>
      </c>
      <c r="M22" s="141">
        <v>45627</v>
      </c>
      <c r="N22" s="57" t="s">
        <v>0</v>
      </c>
      <c r="O22" s="61" t="s">
        <v>46</v>
      </c>
      <c r="P22" s="36" t="s">
        <v>43</v>
      </c>
    </row>
    <row r="23" spans="1:16" x14ac:dyDescent="0.25">
      <c r="A23" s="58" t="s">
        <v>17</v>
      </c>
      <c r="B23" s="91">
        <v>0</v>
      </c>
      <c r="C23" s="91">
        <v>0</v>
      </c>
      <c r="D23" s="91">
        <v>0</v>
      </c>
      <c r="E23" s="91">
        <v>0</v>
      </c>
      <c r="F23" s="91"/>
      <c r="G23" s="91"/>
      <c r="H23" s="91"/>
      <c r="I23" s="91"/>
      <c r="J23" s="91"/>
      <c r="K23" s="91"/>
      <c r="L23" s="91"/>
      <c r="M23" s="91"/>
      <c r="N23" s="92">
        <f>SUM(B23:M23)</f>
        <v>0</v>
      </c>
    </row>
    <row r="24" spans="1:16" x14ac:dyDescent="0.25">
      <c r="A24" s="10" t="s">
        <v>32</v>
      </c>
      <c r="B24" s="91">
        <v>333.24999999999989</v>
      </c>
      <c r="C24" s="91">
        <v>225.35000000000005</v>
      </c>
      <c r="D24" s="91">
        <v>167.15000000000009</v>
      </c>
      <c r="E24" s="91">
        <v>139.30000000000004</v>
      </c>
      <c r="F24" s="91"/>
      <c r="G24" s="91"/>
      <c r="H24" s="91"/>
      <c r="I24" s="91"/>
      <c r="J24" s="91"/>
      <c r="K24" s="91"/>
      <c r="L24" s="91"/>
      <c r="M24" s="91"/>
      <c r="N24" s="92">
        <f t="shared" ref="N24:N31" si="2">SUM(B24:M24)</f>
        <v>865.05000000000007</v>
      </c>
    </row>
    <row r="25" spans="1:16" x14ac:dyDescent="0.25">
      <c r="A25" s="10" t="s">
        <v>30</v>
      </c>
      <c r="B25" s="91">
        <v>125.25000000000003</v>
      </c>
      <c r="C25" s="91">
        <v>48.500000000000007</v>
      </c>
      <c r="D25" s="91">
        <v>63.399999999999991</v>
      </c>
      <c r="E25" s="91">
        <v>90.300000000000011</v>
      </c>
      <c r="F25" s="91"/>
      <c r="G25" s="91"/>
      <c r="H25" s="91"/>
      <c r="I25" s="91"/>
      <c r="J25" s="91"/>
      <c r="K25" s="91"/>
      <c r="L25" s="91"/>
      <c r="M25" s="91"/>
      <c r="N25" s="92">
        <f t="shared" si="2"/>
        <v>327.45000000000005</v>
      </c>
    </row>
    <row r="26" spans="1:16" x14ac:dyDescent="0.25">
      <c r="A26" s="10" t="s">
        <v>29</v>
      </c>
      <c r="B26" s="91">
        <v>163.29999999999998</v>
      </c>
      <c r="C26" s="91">
        <v>173.95000000000005</v>
      </c>
      <c r="D26" s="91">
        <v>179.80000000000007</v>
      </c>
      <c r="E26" s="91">
        <v>117.00000000000003</v>
      </c>
      <c r="F26" s="91"/>
      <c r="G26" s="91"/>
      <c r="H26" s="91"/>
      <c r="I26" s="91"/>
      <c r="J26" s="91"/>
      <c r="K26" s="91"/>
      <c r="L26" s="91"/>
      <c r="M26" s="91"/>
      <c r="N26" s="92">
        <f t="shared" si="2"/>
        <v>634.05000000000007</v>
      </c>
    </row>
    <row r="27" spans="1:16" x14ac:dyDescent="0.25">
      <c r="A27" s="10" t="s">
        <v>31</v>
      </c>
      <c r="B27" s="91">
        <v>2616.6000000000035</v>
      </c>
      <c r="C27" s="91">
        <v>2246.2000000000053</v>
      </c>
      <c r="D27" s="91">
        <v>1814.5500000000025</v>
      </c>
      <c r="E27" s="91">
        <v>1073.5500000000013</v>
      </c>
      <c r="F27" s="91"/>
      <c r="G27" s="91"/>
      <c r="H27" s="91"/>
      <c r="I27" s="91"/>
      <c r="J27" s="91"/>
      <c r="K27" s="91"/>
      <c r="L27" s="91"/>
      <c r="M27" s="91"/>
      <c r="N27" s="92">
        <f t="shared" si="2"/>
        <v>7750.9000000000124</v>
      </c>
    </row>
    <row r="28" spans="1:16" x14ac:dyDescent="0.25">
      <c r="A28" s="10" t="s">
        <v>28</v>
      </c>
      <c r="B28" s="91">
        <v>4223.2500000000036</v>
      </c>
      <c r="C28" s="91">
        <v>3820.0000000000073</v>
      </c>
      <c r="D28" s="91">
        <v>3449.650000000006</v>
      </c>
      <c r="E28" s="91">
        <v>2328.3000000000029</v>
      </c>
      <c r="F28" s="91"/>
      <c r="G28" s="91"/>
      <c r="H28" s="91"/>
      <c r="I28" s="91"/>
      <c r="J28" s="91"/>
      <c r="K28" s="91"/>
      <c r="L28" s="91"/>
      <c r="M28" s="91"/>
      <c r="N28" s="92">
        <f t="shared" si="2"/>
        <v>13821.200000000019</v>
      </c>
    </row>
    <row r="29" spans="1:16" x14ac:dyDescent="0.25">
      <c r="A29" s="10" t="s">
        <v>16</v>
      </c>
      <c r="B29" s="91">
        <v>2223.7500000000055</v>
      </c>
      <c r="C29" s="91">
        <v>2112.9500000000012</v>
      </c>
      <c r="D29" s="91">
        <v>1673.2500000000023</v>
      </c>
      <c r="E29" s="91">
        <v>1490.6000000000026</v>
      </c>
      <c r="F29" s="91"/>
      <c r="G29" s="91"/>
      <c r="H29" s="91"/>
      <c r="I29" s="91"/>
      <c r="J29" s="91"/>
      <c r="K29" s="91"/>
      <c r="L29" s="91"/>
      <c r="M29" s="91"/>
      <c r="N29" s="92">
        <f t="shared" si="2"/>
        <v>7500.5500000000102</v>
      </c>
    </row>
    <row r="30" spans="1:16" x14ac:dyDescent="0.25">
      <c r="A30" s="10" t="s">
        <v>50</v>
      </c>
      <c r="B30" s="93">
        <v>1036.2999999999979</v>
      </c>
      <c r="C30" s="93">
        <v>1169.9500000000007</v>
      </c>
      <c r="D30" s="93">
        <v>1027.1999999999991</v>
      </c>
      <c r="E30" s="93">
        <v>581.19999999999891</v>
      </c>
      <c r="F30" s="93"/>
      <c r="G30" s="93"/>
      <c r="H30" s="93"/>
      <c r="I30" s="93"/>
      <c r="J30" s="93"/>
      <c r="K30" s="93"/>
      <c r="L30" s="93"/>
      <c r="M30" s="93"/>
      <c r="N30" s="92">
        <f t="shared" si="2"/>
        <v>3814.6499999999969</v>
      </c>
    </row>
    <row r="31" spans="1:16" x14ac:dyDescent="0.25">
      <c r="A31" s="10" t="s">
        <v>53</v>
      </c>
      <c r="B31" s="91">
        <v>669245.14999999991</v>
      </c>
      <c r="C31" s="91">
        <v>660032.96000000008</v>
      </c>
      <c r="D31" s="91">
        <v>671873.9800000001</v>
      </c>
      <c r="E31" s="91">
        <v>488237.74</v>
      </c>
      <c r="F31" s="91"/>
      <c r="G31" s="91"/>
      <c r="H31" s="91"/>
      <c r="I31" s="91"/>
      <c r="J31" s="91"/>
      <c r="K31" s="91"/>
      <c r="L31" s="91"/>
      <c r="M31" s="91"/>
      <c r="N31" s="92">
        <f t="shared" si="2"/>
        <v>2489389.83</v>
      </c>
    </row>
    <row r="32" spans="1:16" x14ac:dyDescent="0.25">
      <c r="A32" s="60" t="s">
        <v>0</v>
      </c>
      <c r="B32" s="92">
        <f t="shared" ref="B32:M32" si="3">SUM(B23:B31)</f>
        <v>679966.84999999986</v>
      </c>
      <c r="C32" s="92">
        <f t="shared" si="3"/>
        <v>669829.8600000001</v>
      </c>
      <c r="D32" s="92">
        <f t="shared" si="3"/>
        <v>680248.9800000001</v>
      </c>
      <c r="E32" s="92">
        <f t="shared" si="3"/>
        <v>494057.99</v>
      </c>
      <c r="F32" s="92">
        <f t="shared" si="3"/>
        <v>0</v>
      </c>
      <c r="G32" s="92">
        <f t="shared" si="3"/>
        <v>0</v>
      </c>
      <c r="H32" s="92">
        <f t="shared" si="3"/>
        <v>0</v>
      </c>
      <c r="I32" s="92">
        <f t="shared" si="3"/>
        <v>0</v>
      </c>
      <c r="J32" s="92">
        <f t="shared" si="3"/>
        <v>0</v>
      </c>
      <c r="K32" s="92">
        <f t="shared" si="3"/>
        <v>0</v>
      </c>
      <c r="L32" s="92">
        <f t="shared" si="3"/>
        <v>0</v>
      </c>
      <c r="M32" s="92">
        <f t="shared" si="3"/>
        <v>0</v>
      </c>
      <c r="N32" s="94">
        <f t="shared" ref="N32" si="4">SUM(B32:M32)</f>
        <v>2524103.6799999997</v>
      </c>
      <c r="O32" s="152">
        <f>N32-H32-G32</f>
        <v>2524103.6799999997</v>
      </c>
    </row>
    <row r="33" spans="1:17" x14ac:dyDescent="0.25">
      <c r="B33" s="37"/>
      <c r="E33" s="37"/>
      <c r="F33" s="99"/>
      <c r="G33" s="37"/>
      <c r="H33" s="37"/>
      <c r="I33" s="37"/>
      <c r="J33" s="37"/>
      <c r="K33" s="37"/>
      <c r="L33" s="37"/>
      <c r="M33" s="37"/>
      <c r="N33" s="37"/>
    </row>
    <row r="34" spans="1:17" x14ac:dyDescent="0.25">
      <c r="A34" s="225" t="s">
        <v>8</v>
      </c>
      <c r="B34" s="226" t="s">
        <v>85</v>
      </c>
      <c r="C34" s="226"/>
      <c r="D34" s="226"/>
      <c r="E34" s="226"/>
      <c r="F34" s="226"/>
      <c r="G34" s="226"/>
      <c r="H34" s="226"/>
      <c r="I34" s="226"/>
      <c r="J34" s="226"/>
      <c r="K34" s="226"/>
      <c r="L34" s="226"/>
      <c r="M34" s="226"/>
      <c r="N34" s="226"/>
    </row>
    <row r="35" spans="1:17" ht="15.75" thickBot="1" x14ac:dyDescent="0.3">
      <c r="A35" s="225"/>
      <c r="B35" s="141">
        <v>45292</v>
      </c>
      <c r="C35" s="142">
        <v>45323</v>
      </c>
      <c r="D35" s="141">
        <v>45352</v>
      </c>
      <c r="E35" s="141">
        <v>45383</v>
      </c>
      <c r="F35" s="142">
        <v>45413</v>
      </c>
      <c r="G35" s="141">
        <v>45444</v>
      </c>
      <c r="H35" s="141">
        <v>45474</v>
      </c>
      <c r="I35" s="142">
        <v>45505</v>
      </c>
      <c r="J35" s="141">
        <v>45536</v>
      </c>
      <c r="K35" s="141">
        <v>45566</v>
      </c>
      <c r="L35" s="142">
        <v>45597</v>
      </c>
      <c r="M35" s="141">
        <v>45627</v>
      </c>
      <c r="N35" s="57" t="s">
        <v>0</v>
      </c>
      <c r="O35" s="62" t="s">
        <v>44</v>
      </c>
      <c r="P35" s="36" t="s">
        <v>43</v>
      </c>
      <c r="Q35" s="36"/>
    </row>
    <row r="36" spans="1:17" x14ac:dyDescent="0.25">
      <c r="A36" s="58" t="s">
        <v>17</v>
      </c>
      <c r="B36" s="53">
        <f t="shared" ref="B36:G36" si="5">B3+B23</f>
        <v>0</v>
      </c>
      <c r="C36" s="53">
        <f t="shared" si="5"/>
        <v>0</v>
      </c>
      <c r="D36" s="53">
        <f t="shared" si="5"/>
        <v>0</v>
      </c>
      <c r="E36" s="53">
        <f t="shared" si="5"/>
        <v>0</v>
      </c>
      <c r="F36" s="53">
        <f t="shared" si="5"/>
        <v>0</v>
      </c>
      <c r="G36" s="53">
        <f t="shared" si="5"/>
        <v>0</v>
      </c>
      <c r="H36" s="53">
        <f t="shared" ref="H36:M37" si="6">H3+H23</f>
        <v>0</v>
      </c>
      <c r="I36" s="53">
        <f t="shared" si="6"/>
        <v>0</v>
      </c>
      <c r="J36" s="53">
        <f t="shared" si="6"/>
        <v>0</v>
      </c>
      <c r="K36" s="53">
        <f t="shared" si="6"/>
        <v>0</v>
      </c>
      <c r="L36" s="53">
        <f t="shared" si="6"/>
        <v>0</v>
      </c>
      <c r="M36" s="53">
        <f t="shared" si="6"/>
        <v>0</v>
      </c>
      <c r="N36" s="59">
        <f>SUM(B36:M36)</f>
        <v>0</v>
      </c>
    </row>
    <row r="37" spans="1:17" x14ac:dyDescent="0.25">
      <c r="A37" s="10" t="s">
        <v>32</v>
      </c>
      <c r="B37" s="53">
        <f t="shared" ref="B37:D44" si="7">B4+B24</f>
        <v>468.24999999999989</v>
      </c>
      <c r="C37" s="53">
        <f t="shared" si="7"/>
        <v>305.35000000000002</v>
      </c>
      <c r="D37" s="53">
        <f t="shared" si="7"/>
        <v>227.15000000000009</v>
      </c>
      <c r="E37" s="53">
        <f t="shared" ref="E37:E44" si="8">E4+E24</f>
        <v>234.30000000000004</v>
      </c>
      <c r="F37" s="53">
        <f t="shared" ref="F37:G44" si="9">F4+F24</f>
        <v>0</v>
      </c>
      <c r="G37" s="53">
        <f t="shared" si="9"/>
        <v>0</v>
      </c>
      <c r="H37" s="53">
        <f t="shared" ref="H37" si="10">H4+H24</f>
        <v>0</v>
      </c>
      <c r="I37" s="53">
        <f t="shared" si="6"/>
        <v>0</v>
      </c>
      <c r="J37" s="53">
        <f t="shared" si="6"/>
        <v>0</v>
      </c>
      <c r="K37" s="53">
        <f t="shared" si="6"/>
        <v>0</v>
      </c>
      <c r="L37" s="53">
        <f t="shared" si="6"/>
        <v>0</v>
      </c>
      <c r="M37" s="53">
        <f t="shared" si="6"/>
        <v>0</v>
      </c>
      <c r="N37" s="59">
        <f t="shared" ref="N37:N49" si="11">SUM(B37:M37)</f>
        <v>1235.05</v>
      </c>
    </row>
    <row r="38" spans="1:17" x14ac:dyDescent="0.25">
      <c r="A38" s="10" t="s">
        <v>30</v>
      </c>
      <c r="B38" s="53">
        <f t="shared" si="7"/>
        <v>165.25000000000003</v>
      </c>
      <c r="C38" s="53">
        <f t="shared" si="7"/>
        <v>78.5</v>
      </c>
      <c r="D38" s="53">
        <f t="shared" si="7"/>
        <v>123.39999999999999</v>
      </c>
      <c r="E38" s="53">
        <f t="shared" si="8"/>
        <v>130.30000000000001</v>
      </c>
      <c r="F38" s="53">
        <f t="shared" si="9"/>
        <v>0</v>
      </c>
      <c r="G38" s="53">
        <f t="shared" si="9"/>
        <v>0</v>
      </c>
      <c r="H38" s="53">
        <f t="shared" ref="H38:M38" si="12">H5+H25</f>
        <v>0</v>
      </c>
      <c r="I38" s="53">
        <f t="shared" si="12"/>
        <v>0</v>
      </c>
      <c r="J38" s="53">
        <f t="shared" si="12"/>
        <v>0</v>
      </c>
      <c r="K38" s="53">
        <f t="shared" si="12"/>
        <v>0</v>
      </c>
      <c r="L38" s="53">
        <f t="shared" si="12"/>
        <v>0</v>
      </c>
      <c r="M38" s="53">
        <f t="shared" si="12"/>
        <v>0</v>
      </c>
      <c r="N38" s="59">
        <f t="shared" si="11"/>
        <v>497.45000000000005</v>
      </c>
    </row>
    <row r="39" spans="1:17" x14ac:dyDescent="0.25">
      <c r="A39" s="10" t="s">
        <v>29</v>
      </c>
      <c r="B39" s="53">
        <f t="shared" si="7"/>
        <v>338.29999999999995</v>
      </c>
      <c r="C39" s="53">
        <f t="shared" si="7"/>
        <v>353.95000000000005</v>
      </c>
      <c r="D39" s="53">
        <f t="shared" si="7"/>
        <v>379.80000000000007</v>
      </c>
      <c r="E39" s="53">
        <f t="shared" si="8"/>
        <v>217.00000000000003</v>
      </c>
      <c r="F39" s="53">
        <f t="shared" si="9"/>
        <v>0</v>
      </c>
      <c r="G39" s="53">
        <f t="shared" si="9"/>
        <v>0</v>
      </c>
      <c r="H39" s="53">
        <f t="shared" ref="H39:M39" si="13">H6+H26</f>
        <v>0</v>
      </c>
      <c r="I39" s="53">
        <f t="shared" si="13"/>
        <v>0</v>
      </c>
      <c r="J39" s="53">
        <f t="shared" si="13"/>
        <v>0</v>
      </c>
      <c r="K39" s="53">
        <f t="shared" si="13"/>
        <v>0</v>
      </c>
      <c r="L39" s="53">
        <f t="shared" si="13"/>
        <v>0</v>
      </c>
      <c r="M39" s="53">
        <f t="shared" si="13"/>
        <v>0</v>
      </c>
      <c r="N39" s="59">
        <f t="shared" si="11"/>
        <v>1289.0500000000002</v>
      </c>
    </row>
    <row r="40" spans="1:17" x14ac:dyDescent="0.25">
      <c r="A40" s="10" t="s">
        <v>31</v>
      </c>
      <c r="B40" s="53">
        <f t="shared" si="7"/>
        <v>3391.6000000000035</v>
      </c>
      <c r="C40" s="53">
        <f t="shared" si="7"/>
        <v>2981.2000000000053</v>
      </c>
      <c r="D40" s="53">
        <f t="shared" si="7"/>
        <v>2474.5500000000025</v>
      </c>
      <c r="E40" s="53">
        <f t="shared" si="8"/>
        <v>1663.5500000000013</v>
      </c>
      <c r="F40" s="53">
        <f t="shared" si="9"/>
        <v>0</v>
      </c>
      <c r="G40" s="53">
        <f t="shared" si="9"/>
        <v>0</v>
      </c>
      <c r="H40" s="53">
        <f t="shared" ref="H40:M40" si="14">H7+H27</f>
        <v>0</v>
      </c>
      <c r="I40" s="53">
        <f t="shared" si="14"/>
        <v>0</v>
      </c>
      <c r="J40" s="53">
        <f t="shared" si="14"/>
        <v>0</v>
      </c>
      <c r="K40" s="53">
        <f t="shared" si="14"/>
        <v>0</v>
      </c>
      <c r="L40" s="53">
        <f t="shared" si="14"/>
        <v>0</v>
      </c>
      <c r="M40" s="53">
        <f t="shared" si="14"/>
        <v>0</v>
      </c>
      <c r="N40" s="59">
        <f t="shared" si="11"/>
        <v>10510.900000000012</v>
      </c>
    </row>
    <row r="41" spans="1:17" x14ac:dyDescent="0.25">
      <c r="A41" s="10" t="s">
        <v>28</v>
      </c>
      <c r="B41" s="53">
        <f t="shared" si="7"/>
        <v>9308.2500000000036</v>
      </c>
      <c r="C41" s="53">
        <f t="shared" si="7"/>
        <v>8380.0000000000073</v>
      </c>
      <c r="D41" s="53">
        <f t="shared" si="7"/>
        <v>7734.650000000006</v>
      </c>
      <c r="E41" s="53">
        <f t="shared" si="8"/>
        <v>5083.3000000000029</v>
      </c>
      <c r="F41" s="53">
        <f t="shared" si="9"/>
        <v>0</v>
      </c>
      <c r="G41" s="53">
        <f t="shared" si="9"/>
        <v>0</v>
      </c>
      <c r="H41" s="53">
        <f t="shared" ref="H41:M41" si="15">H8+H28</f>
        <v>0</v>
      </c>
      <c r="I41" s="53">
        <f t="shared" si="15"/>
        <v>0</v>
      </c>
      <c r="J41" s="53">
        <f t="shared" si="15"/>
        <v>0</v>
      </c>
      <c r="K41" s="53">
        <f t="shared" si="15"/>
        <v>0</v>
      </c>
      <c r="L41" s="53">
        <f t="shared" si="15"/>
        <v>0</v>
      </c>
      <c r="M41" s="53">
        <f t="shared" si="15"/>
        <v>0</v>
      </c>
      <c r="N41" s="59">
        <f t="shared" si="11"/>
        <v>30506.200000000019</v>
      </c>
    </row>
    <row r="42" spans="1:17" x14ac:dyDescent="0.25">
      <c r="A42" s="10" t="s">
        <v>16</v>
      </c>
      <c r="B42" s="53">
        <f t="shared" si="7"/>
        <v>3093.7500000000055</v>
      </c>
      <c r="C42" s="53">
        <f t="shared" si="7"/>
        <v>3007.9500000000012</v>
      </c>
      <c r="D42" s="53">
        <f t="shared" si="7"/>
        <v>2413.2500000000023</v>
      </c>
      <c r="E42" s="53">
        <f t="shared" si="8"/>
        <v>2030.6000000000026</v>
      </c>
      <c r="F42" s="53">
        <f t="shared" si="9"/>
        <v>0</v>
      </c>
      <c r="G42" s="53">
        <f t="shared" si="9"/>
        <v>0</v>
      </c>
      <c r="H42" s="53">
        <f t="shared" ref="H42:M42" si="16">H9+H29</f>
        <v>0</v>
      </c>
      <c r="I42" s="53">
        <f t="shared" si="16"/>
        <v>0</v>
      </c>
      <c r="J42" s="53">
        <f t="shared" si="16"/>
        <v>0</v>
      </c>
      <c r="K42" s="53">
        <f t="shared" si="16"/>
        <v>0</v>
      </c>
      <c r="L42" s="53">
        <f t="shared" si="16"/>
        <v>0</v>
      </c>
      <c r="M42" s="53">
        <f t="shared" si="16"/>
        <v>0</v>
      </c>
      <c r="N42" s="59">
        <f t="shared" si="11"/>
        <v>10545.55000000001</v>
      </c>
    </row>
    <row r="43" spans="1:17" x14ac:dyDescent="0.25">
      <c r="A43" s="10" t="s">
        <v>50</v>
      </c>
      <c r="B43" s="53">
        <f t="shared" si="7"/>
        <v>10346.299999999997</v>
      </c>
      <c r="C43" s="53">
        <f t="shared" si="7"/>
        <v>11279.95</v>
      </c>
      <c r="D43" s="53">
        <f t="shared" si="7"/>
        <v>9872.1999999999989</v>
      </c>
      <c r="E43" s="53">
        <f t="shared" si="8"/>
        <v>5811.1999999999989</v>
      </c>
      <c r="F43" s="53">
        <f t="shared" si="9"/>
        <v>0</v>
      </c>
      <c r="G43" s="53">
        <f t="shared" si="9"/>
        <v>0</v>
      </c>
      <c r="H43" s="53">
        <f t="shared" ref="H43:M43" si="17">H10+H30</f>
        <v>0</v>
      </c>
      <c r="I43" s="53">
        <f t="shared" si="17"/>
        <v>0</v>
      </c>
      <c r="J43" s="53">
        <f t="shared" si="17"/>
        <v>0</v>
      </c>
      <c r="K43" s="53">
        <f t="shared" si="17"/>
        <v>0</v>
      </c>
      <c r="L43" s="53">
        <f t="shared" si="17"/>
        <v>0</v>
      </c>
      <c r="M43" s="53">
        <f t="shared" si="17"/>
        <v>0</v>
      </c>
      <c r="N43" s="59">
        <f t="shared" si="11"/>
        <v>37309.649999999994</v>
      </c>
    </row>
    <row r="44" spans="1:17" x14ac:dyDescent="0.25">
      <c r="A44" s="10" t="s">
        <v>53</v>
      </c>
      <c r="B44" s="53">
        <f t="shared" si="7"/>
        <v>669245.14999999991</v>
      </c>
      <c r="C44" s="53">
        <f t="shared" si="7"/>
        <v>660032.96000000008</v>
      </c>
      <c r="D44" s="53">
        <f t="shared" si="7"/>
        <v>671873.9800000001</v>
      </c>
      <c r="E44" s="53">
        <f t="shared" si="8"/>
        <v>488237.74</v>
      </c>
      <c r="F44" s="53">
        <f t="shared" si="9"/>
        <v>0</v>
      </c>
      <c r="G44" s="53">
        <f t="shared" si="9"/>
        <v>0</v>
      </c>
      <c r="H44" s="53">
        <f t="shared" ref="H44:M44" si="18">H11+H31</f>
        <v>0</v>
      </c>
      <c r="I44" s="53">
        <f t="shared" si="18"/>
        <v>0</v>
      </c>
      <c r="J44" s="53">
        <f t="shared" si="18"/>
        <v>0</v>
      </c>
      <c r="K44" s="53">
        <f t="shared" si="18"/>
        <v>0</v>
      </c>
      <c r="L44" s="53">
        <f t="shared" si="18"/>
        <v>0</v>
      </c>
      <c r="M44" s="53">
        <f t="shared" si="18"/>
        <v>0</v>
      </c>
      <c r="N44" s="59">
        <f t="shared" si="11"/>
        <v>2489389.83</v>
      </c>
    </row>
    <row r="45" spans="1:17" x14ac:dyDescent="0.25">
      <c r="A45" s="34" t="s">
        <v>40</v>
      </c>
      <c r="B45" s="53">
        <f t="shared" ref="B45:G47" si="19">B12</f>
        <v>145.6</v>
      </c>
      <c r="C45" s="53">
        <f t="shared" si="19"/>
        <v>115.1</v>
      </c>
      <c r="D45" s="53">
        <f t="shared" si="19"/>
        <v>170.45</v>
      </c>
      <c r="E45" s="53">
        <f t="shared" si="19"/>
        <v>80.08</v>
      </c>
      <c r="F45" s="53">
        <f t="shared" si="19"/>
        <v>0</v>
      </c>
      <c r="G45" s="53">
        <f t="shared" si="19"/>
        <v>0</v>
      </c>
      <c r="H45" s="53">
        <f t="shared" ref="H45:M45" si="20">H12</f>
        <v>0</v>
      </c>
      <c r="I45" s="53">
        <f t="shared" si="20"/>
        <v>0</v>
      </c>
      <c r="J45" s="53">
        <f t="shared" si="20"/>
        <v>0</v>
      </c>
      <c r="K45" s="53">
        <f t="shared" si="20"/>
        <v>0</v>
      </c>
      <c r="L45" s="53">
        <f t="shared" si="20"/>
        <v>0</v>
      </c>
      <c r="M45" s="53">
        <f t="shared" si="20"/>
        <v>0</v>
      </c>
      <c r="N45" s="59">
        <f t="shared" si="11"/>
        <v>511.22999999999996</v>
      </c>
    </row>
    <row r="46" spans="1:17" x14ac:dyDescent="0.25">
      <c r="A46" s="35" t="s">
        <v>42</v>
      </c>
      <c r="B46" s="53">
        <f t="shared" si="19"/>
        <v>0</v>
      </c>
      <c r="C46" s="53">
        <f t="shared" si="19"/>
        <v>0</v>
      </c>
      <c r="D46" s="53">
        <f t="shared" si="19"/>
        <v>0</v>
      </c>
      <c r="E46" s="53">
        <f t="shared" si="19"/>
        <v>25</v>
      </c>
      <c r="F46" s="53">
        <f t="shared" si="19"/>
        <v>0</v>
      </c>
      <c r="G46" s="53">
        <f t="shared" si="19"/>
        <v>0</v>
      </c>
      <c r="H46" s="53">
        <f t="shared" ref="H46:M46" si="21">H13</f>
        <v>0</v>
      </c>
      <c r="I46" s="53">
        <f t="shared" si="21"/>
        <v>0</v>
      </c>
      <c r="J46" s="53">
        <f t="shared" si="21"/>
        <v>0</v>
      </c>
      <c r="K46" s="53">
        <f t="shared" si="21"/>
        <v>0</v>
      </c>
      <c r="L46" s="53">
        <f t="shared" si="21"/>
        <v>0</v>
      </c>
      <c r="M46" s="53">
        <f t="shared" si="21"/>
        <v>0</v>
      </c>
      <c r="N46" s="59">
        <f t="shared" si="11"/>
        <v>25</v>
      </c>
    </row>
    <row r="47" spans="1:17" x14ac:dyDescent="0.25">
      <c r="A47" s="35" t="s">
        <v>58</v>
      </c>
      <c r="B47" s="53">
        <f t="shared" si="19"/>
        <v>90</v>
      </c>
      <c r="C47" s="53">
        <f t="shared" si="19"/>
        <v>1035</v>
      </c>
      <c r="D47" s="53">
        <f t="shared" si="19"/>
        <v>75</v>
      </c>
      <c r="E47" s="53">
        <f t="shared" si="19"/>
        <v>100</v>
      </c>
      <c r="F47" s="53">
        <f t="shared" si="19"/>
        <v>0</v>
      </c>
      <c r="G47" s="53">
        <f t="shared" si="19"/>
        <v>0</v>
      </c>
      <c r="H47" s="53">
        <f t="shared" ref="H47" si="22">H14</f>
        <v>0</v>
      </c>
      <c r="I47" s="53">
        <f t="shared" ref="I47:M47" si="23">I14</f>
        <v>0</v>
      </c>
      <c r="J47" s="53">
        <f t="shared" si="23"/>
        <v>0</v>
      </c>
      <c r="K47" s="53">
        <f t="shared" si="23"/>
        <v>0</v>
      </c>
      <c r="L47" s="53">
        <f t="shared" si="23"/>
        <v>0</v>
      </c>
      <c r="M47" s="53">
        <f t="shared" si="23"/>
        <v>0</v>
      </c>
      <c r="N47" s="59">
        <f t="shared" si="11"/>
        <v>1300</v>
      </c>
    </row>
    <row r="48" spans="1:17" x14ac:dyDescent="0.25">
      <c r="A48" s="10" t="s">
        <v>33</v>
      </c>
      <c r="B48" s="54">
        <f>B15</f>
        <v>357424.85</v>
      </c>
      <c r="C48" s="54">
        <f t="shared" ref="C48:G48" si="24">C15</f>
        <v>346669.74999999994</v>
      </c>
      <c r="D48" s="54">
        <f t="shared" si="24"/>
        <v>356765.59999999992</v>
      </c>
      <c r="E48" s="54">
        <f t="shared" si="24"/>
        <v>186393.05000000002</v>
      </c>
      <c r="F48" s="54">
        <f t="shared" si="24"/>
        <v>0</v>
      </c>
      <c r="G48" s="54">
        <f t="shared" si="24"/>
        <v>0</v>
      </c>
      <c r="H48" s="54">
        <f t="shared" ref="H48:M48" si="25">H15</f>
        <v>0</v>
      </c>
      <c r="I48" s="54">
        <f t="shared" si="25"/>
        <v>0</v>
      </c>
      <c r="J48" s="54">
        <f t="shared" si="25"/>
        <v>0</v>
      </c>
      <c r="K48" s="54">
        <f t="shared" si="25"/>
        <v>0</v>
      </c>
      <c r="L48" s="54">
        <f t="shared" si="25"/>
        <v>0</v>
      </c>
      <c r="M48" s="54">
        <f t="shared" si="25"/>
        <v>0</v>
      </c>
      <c r="N48" s="59">
        <f t="shared" si="11"/>
        <v>1247253.2499999998</v>
      </c>
    </row>
    <row r="49" spans="1:15" x14ac:dyDescent="0.25">
      <c r="A49" s="60" t="s">
        <v>0</v>
      </c>
      <c r="B49" s="59">
        <f t="shared" ref="B49:M49" si="26">SUM(B36:B48)</f>
        <v>1054017.2999999998</v>
      </c>
      <c r="C49" s="59">
        <f t="shared" si="26"/>
        <v>1034239.71</v>
      </c>
      <c r="D49" s="59">
        <f t="shared" si="26"/>
        <v>1052110.03</v>
      </c>
      <c r="E49" s="59">
        <f t="shared" si="26"/>
        <v>690006.12</v>
      </c>
      <c r="F49" s="59">
        <f t="shared" si="26"/>
        <v>0</v>
      </c>
      <c r="G49" s="59">
        <f t="shared" si="26"/>
        <v>0</v>
      </c>
      <c r="H49" s="59">
        <f t="shared" si="26"/>
        <v>0</v>
      </c>
      <c r="I49" s="59">
        <f t="shared" si="26"/>
        <v>0</v>
      </c>
      <c r="J49" s="59">
        <f t="shared" si="26"/>
        <v>0</v>
      </c>
      <c r="K49" s="59">
        <f t="shared" si="26"/>
        <v>0</v>
      </c>
      <c r="L49" s="59">
        <f t="shared" si="26"/>
        <v>0</v>
      </c>
      <c r="M49" s="59">
        <f t="shared" si="26"/>
        <v>0</v>
      </c>
      <c r="N49" s="63">
        <f t="shared" si="11"/>
        <v>3830373.16</v>
      </c>
      <c r="O49" t="s">
        <v>47</v>
      </c>
    </row>
    <row r="51" spans="1:15" x14ac:dyDescent="0.25">
      <c r="B51" s="33"/>
      <c r="M51" t="s">
        <v>55</v>
      </c>
      <c r="O51" t="s">
        <v>54</v>
      </c>
    </row>
    <row r="52" spans="1:15" x14ac:dyDescent="0.25">
      <c r="J52" s="219" t="s">
        <v>45</v>
      </c>
      <c r="K52" s="219"/>
      <c r="L52" s="219"/>
      <c r="M52" s="222">
        <f>N16</f>
        <v>1306269.4799999995</v>
      </c>
      <c r="N52" s="223"/>
      <c r="O52" s="85">
        <f>M52/1.03</f>
        <v>1268222.7961165044</v>
      </c>
    </row>
    <row r="53" spans="1:15" x14ac:dyDescent="0.25">
      <c r="J53" s="221" t="s">
        <v>46</v>
      </c>
      <c r="K53" s="221"/>
      <c r="L53" s="221"/>
      <c r="M53" s="224">
        <f>N32</f>
        <v>2524103.6799999997</v>
      </c>
      <c r="N53" s="223"/>
      <c r="O53" s="85">
        <f>M53/1.03</f>
        <v>2450586.0970873781</v>
      </c>
    </row>
    <row r="54" spans="1:15" x14ac:dyDescent="0.25">
      <c r="J54" s="220" t="s">
        <v>47</v>
      </c>
      <c r="K54" s="220"/>
      <c r="L54" s="220"/>
      <c r="M54" s="222">
        <f>SUM(M52:N53)</f>
        <v>3830373.1599999992</v>
      </c>
      <c r="N54" s="223"/>
      <c r="O54" s="85">
        <f>M54/1.03</f>
        <v>3718808.8932038825</v>
      </c>
    </row>
    <row r="56" spans="1:15" x14ac:dyDescent="0.25">
      <c r="K56" t="s">
        <v>56</v>
      </c>
      <c r="M56" s="33">
        <v>0</v>
      </c>
    </row>
    <row r="58" spans="1:15" x14ac:dyDescent="0.25">
      <c r="M58" s="33"/>
    </row>
  </sheetData>
  <mergeCells count="12">
    <mergeCell ref="A1:A2"/>
    <mergeCell ref="B1:N1"/>
    <mergeCell ref="A21:A22"/>
    <mergeCell ref="B21:N21"/>
    <mergeCell ref="A34:A35"/>
    <mergeCell ref="B34:N34"/>
    <mergeCell ref="J52:L52"/>
    <mergeCell ref="J54:L54"/>
    <mergeCell ref="J53:L53"/>
    <mergeCell ref="M52:N52"/>
    <mergeCell ref="M54:N54"/>
    <mergeCell ref="M53:N53"/>
  </mergeCells>
  <pageMargins left="0.7" right="0.7" top="0.75" bottom="0.75" header="0.3" footer="0.3"/>
  <pageSetup paperSize="9" scale="52" fitToHeight="0" orientation="landscape" r:id="rId1"/>
  <ignoredErrors>
    <ignoredError sqref="B16:D16 E16 F16:M16 I32:M32 B32 C32:H3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Km recorridos por línea y mes</vt:lpstr>
      <vt:lpstr>Plazas por línea y mes</vt:lpstr>
      <vt:lpstr>Viajeros por línea-mes</vt:lpstr>
      <vt:lpstr>Viajeros por línea-forma pago</vt:lpstr>
      <vt:lpstr>Viaj forma pago-distanc tarif</vt:lpstr>
      <vt:lpstr>Viajeros-km por línea-mes</vt:lpstr>
      <vt:lpstr>Viajeros-km por línea-título</vt:lpstr>
      <vt:lpstr>Viajes por línea y mes</vt:lpstr>
      <vt:lpstr>Recaudación por título y mes</vt:lpstr>
      <vt:lpstr>totpax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NAYRA CARRASCO SARMIENTO</dc:creator>
  <cp:lastModifiedBy>Licencias Canary</cp:lastModifiedBy>
  <cp:lastPrinted>2025-05-16T10:15:07Z</cp:lastPrinted>
  <dcterms:created xsi:type="dcterms:W3CDTF">2021-03-23T12:38:00Z</dcterms:created>
  <dcterms:modified xsi:type="dcterms:W3CDTF">2025-05-16T10:15:15Z</dcterms:modified>
</cp:coreProperties>
</file>